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855" windowHeight="7620"/>
  </bookViews>
  <sheets>
    <sheet name="Inclusión de Equipos" sheetId="1" r:id="rId1"/>
    <sheet name="CBS Pie de Monte Costero" sheetId="3" r:id="rId2"/>
    <sheet name="CBS Occidente" sheetId="4" r:id="rId3"/>
    <sheet name="CBS Pacífico Sur" sheetId="5" r:id="rId4"/>
    <sheet name="CBS Ex Provincia de Obando" sheetId="6" r:id="rId5"/>
    <sheet name="CBS Cordillera" sheetId="7" r:id="rId6"/>
    <sheet name="CBS Centro" sheetId="8" r:id="rId7"/>
    <sheet name="CBS Sanquianga" sheetId="9" r:id="rId8"/>
    <sheet name="CBS Sabana" sheetId="10" r:id="rId9"/>
    <sheet name="CBS Río Mayo" sheetId="11" r:id="rId10"/>
    <sheet name="CBS Telembí" sheetId="12" r:id="rId11"/>
    <sheet name="CBS Abades" sheetId="13" r:id="rId12"/>
    <sheet name="CBS Juanambú" sheetId="14" r:id="rId13"/>
    <sheet name="CBS Guambuyaco" sheetId="15" r:id="rId14"/>
    <sheet name="CBS NARIÑO" sheetId="2" r:id="rId15"/>
  </sheets>
  <calcPr calcId="145621"/>
</workbook>
</file>

<file path=xl/calcChain.xml><?xml version="1.0" encoding="utf-8"?>
<calcChain xmlns="http://schemas.openxmlformats.org/spreadsheetml/2006/main">
  <c r="I13" i="7" l="1"/>
  <c r="J12" i="7" s="1"/>
  <c r="J14" i="7"/>
  <c r="J15" i="7"/>
  <c r="J14" i="2"/>
  <c r="J13" i="2"/>
  <c r="I12" i="2"/>
  <c r="J11" i="2" s="1"/>
  <c r="J15" i="2" s="1"/>
  <c r="J6" i="2"/>
  <c r="J5" i="2"/>
  <c r="I4" i="2"/>
  <c r="J3" i="2" s="1"/>
  <c r="J7" i="2" l="1"/>
  <c r="I12" i="15" l="1"/>
  <c r="G6" i="15"/>
  <c r="G14" i="15"/>
  <c r="J14" i="15" s="1"/>
  <c r="J13" i="15"/>
  <c r="J11" i="15"/>
  <c r="J6" i="15"/>
  <c r="J5" i="15"/>
  <c r="I4" i="15"/>
  <c r="J3" i="15" s="1"/>
  <c r="G14" i="14"/>
  <c r="J14" i="14" s="1"/>
  <c r="J13" i="14"/>
  <c r="I12" i="14"/>
  <c r="J11" i="14" s="1"/>
  <c r="G6" i="14"/>
  <c r="J6" i="14"/>
  <c r="J5" i="14"/>
  <c r="I4" i="14"/>
  <c r="J3" i="14" s="1"/>
  <c r="J16" i="13"/>
  <c r="J15" i="13"/>
  <c r="G15" i="13"/>
  <c r="J14" i="13"/>
  <c r="I13" i="13"/>
  <c r="J12" i="13" s="1"/>
  <c r="G6" i="13"/>
  <c r="J6" i="13" s="1"/>
  <c r="J7" i="13"/>
  <c r="J5" i="13"/>
  <c r="I4" i="13"/>
  <c r="J3" i="13" s="1"/>
  <c r="J5" i="12"/>
  <c r="J6" i="12"/>
  <c r="J7" i="12"/>
  <c r="J16" i="12"/>
  <c r="G15" i="12"/>
  <c r="J15" i="12" s="1"/>
  <c r="J14" i="12"/>
  <c r="I13" i="12"/>
  <c r="J12" i="12" s="1"/>
  <c r="G6" i="12"/>
  <c r="I4" i="12"/>
  <c r="J3" i="12" s="1"/>
  <c r="J8" i="12" s="1"/>
  <c r="J12" i="11"/>
  <c r="I11" i="11"/>
  <c r="J10" i="11" s="1"/>
  <c r="J13" i="11" s="1"/>
  <c r="J5" i="11"/>
  <c r="I4" i="11"/>
  <c r="J3" i="11" s="1"/>
  <c r="J16" i="10"/>
  <c r="G15" i="10"/>
  <c r="J15" i="10" s="1"/>
  <c r="J14" i="10"/>
  <c r="I13" i="10"/>
  <c r="J12" i="10" s="1"/>
  <c r="J5" i="10"/>
  <c r="J6" i="10"/>
  <c r="G6" i="10"/>
  <c r="J7" i="10"/>
  <c r="I4" i="10"/>
  <c r="J3" i="10" s="1"/>
  <c r="J12" i="9"/>
  <c r="I11" i="9"/>
  <c r="J10" i="9" s="1"/>
  <c r="J13" i="9" s="1"/>
  <c r="J5" i="9"/>
  <c r="I4" i="9"/>
  <c r="J3" i="9" s="1"/>
  <c r="J6" i="9" s="1"/>
  <c r="J14" i="8"/>
  <c r="G14" i="8"/>
  <c r="J13" i="8"/>
  <c r="I12" i="8"/>
  <c r="J11" i="8" s="1"/>
  <c r="G6" i="8"/>
  <c r="J6" i="8" s="1"/>
  <c r="J5" i="8"/>
  <c r="I4" i="8"/>
  <c r="J3" i="8" s="1"/>
  <c r="J7" i="8" s="1"/>
  <c r="G16" i="7"/>
  <c r="J16" i="7" s="1"/>
  <c r="J17" i="7" s="1"/>
  <c r="J6" i="7"/>
  <c r="G7" i="7"/>
  <c r="J7" i="7" s="1"/>
  <c r="J5" i="7"/>
  <c r="I4" i="7"/>
  <c r="J3" i="7" s="1"/>
  <c r="J8" i="7" s="1"/>
  <c r="J12" i="6"/>
  <c r="I11" i="6"/>
  <c r="J10" i="6" s="1"/>
  <c r="J5" i="6"/>
  <c r="I4" i="6"/>
  <c r="J3" i="6" s="1"/>
  <c r="J6" i="6" s="1"/>
  <c r="J18" i="5"/>
  <c r="J17" i="5"/>
  <c r="G16" i="5"/>
  <c r="J16" i="5" s="1"/>
  <c r="J15" i="5"/>
  <c r="I14" i="5"/>
  <c r="J13" i="5" s="1"/>
  <c r="J8" i="5"/>
  <c r="G6" i="5"/>
  <c r="J6" i="5" s="1"/>
  <c r="J7" i="5"/>
  <c r="J5" i="5"/>
  <c r="I4" i="5"/>
  <c r="J3" i="5" s="1"/>
  <c r="J9" i="5" s="1"/>
  <c r="J16" i="4"/>
  <c r="G15" i="4"/>
  <c r="J15" i="4" s="1"/>
  <c r="J17" i="4" s="1"/>
  <c r="J14" i="4"/>
  <c r="I13" i="4"/>
  <c r="J12" i="4" s="1"/>
  <c r="J5" i="4"/>
  <c r="G6" i="4"/>
  <c r="J6" i="4" s="1"/>
  <c r="J7" i="4"/>
  <c r="I4" i="4"/>
  <c r="J3" i="4" s="1"/>
  <c r="J8" i="4" s="1"/>
  <c r="J17" i="3"/>
  <c r="J16" i="3"/>
  <c r="J15" i="3"/>
  <c r="I14" i="3"/>
  <c r="I13" i="3"/>
  <c r="J8" i="3"/>
  <c r="J7" i="3"/>
  <c r="J6" i="3"/>
  <c r="I4" i="3"/>
  <c r="I5" i="3"/>
  <c r="J15" i="15" l="1"/>
  <c r="J12" i="3"/>
  <c r="J18" i="3" s="1"/>
  <c r="J15" i="8"/>
  <c r="J19" i="5"/>
  <c r="J13" i="6"/>
  <c r="J7" i="15"/>
  <c r="J15" i="14"/>
  <c r="J7" i="14"/>
  <c r="J17" i="13"/>
  <c r="J8" i="13"/>
  <c r="J17" i="12"/>
  <c r="J6" i="11"/>
  <c r="J17" i="10"/>
  <c r="J8" i="10"/>
  <c r="J3" i="3"/>
  <c r="J9" i="3" s="1"/>
</calcChain>
</file>

<file path=xl/sharedStrings.xml><?xml version="1.0" encoding="utf-8"?>
<sst xmlns="http://schemas.openxmlformats.org/spreadsheetml/2006/main" count="734" uniqueCount="62">
  <si>
    <t>Pie de Monte Costero</t>
  </si>
  <si>
    <t>Occidente</t>
  </si>
  <si>
    <t>Pacífico Sur</t>
  </si>
  <si>
    <t>Ex Provincia de Obando</t>
  </si>
  <si>
    <t>Cordillera</t>
  </si>
  <si>
    <t>Centro</t>
  </si>
  <si>
    <t>Sanquianga</t>
  </si>
  <si>
    <t>Sabana</t>
  </si>
  <si>
    <t>Río Mayo</t>
  </si>
  <si>
    <t>Telembí</t>
  </si>
  <si>
    <t>Abades</t>
  </si>
  <si>
    <t>Juanambú</t>
  </si>
  <si>
    <t>Guambuyaco</t>
  </si>
  <si>
    <t>Iluminación</t>
  </si>
  <si>
    <t>Licuadora</t>
  </si>
  <si>
    <t>Televisor</t>
  </si>
  <si>
    <t>Nevera</t>
  </si>
  <si>
    <t>Estufa Elèctrica</t>
  </si>
  <si>
    <t xml:space="preserve">Iluminación </t>
  </si>
  <si>
    <t>Radio</t>
  </si>
  <si>
    <t>Equipo</t>
  </si>
  <si>
    <t>Capacidad</t>
  </si>
  <si>
    <t>Número</t>
  </si>
  <si>
    <t xml:space="preserve">Unidad </t>
  </si>
  <si>
    <t>Servicio</t>
  </si>
  <si>
    <t>Unidad</t>
  </si>
  <si>
    <t>Subtotal Consumo (kWh/mes)</t>
  </si>
  <si>
    <t>Consumo (kWh/mes)</t>
  </si>
  <si>
    <t>21"</t>
  </si>
  <si>
    <t>Iluminación*</t>
  </si>
  <si>
    <t>LFC</t>
  </si>
  <si>
    <t>Incadescente</t>
  </si>
  <si>
    <t>hr/día</t>
  </si>
  <si>
    <t>Puntos de iluminación</t>
  </si>
  <si>
    <t>min/día</t>
  </si>
  <si>
    <t>W</t>
  </si>
  <si>
    <t>Capacidad 
(Media)</t>
  </si>
  <si>
    <t>Total CBS Subregión Occidente</t>
  </si>
  <si>
    <t>Total CBS Pie de Monte Costero</t>
  </si>
  <si>
    <t>Subregión</t>
  </si>
  <si>
    <t>Equipos</t>
  </si>
  <si>
    <t>Total CBS Subregión Pacífico Sur</t>
  </si>
  <si>
    <t>Elementos que suplen las necesidades básicas en cada subregión del Departamento de Nariño</t>
  </si>
  <si>
    <t>2 hornillas</t>
  </si>
  <si>
    <t>La capacidad de las estufas es una estimación, no se tomo de las encuestas.</t>
  </si>
  <si>
    <t>Total CBS Subregión Ex Provincia de Obando</t>
  </si>
  <si>
    <t>Total CBS Subregión Cordillera</t>
  </si>
  <si>
    <t>Total CBS Subregión Centro</t>
  </si>
  <si>
    <t>Total CBS Subregión Sanquianga</t>
  </si>
  <si>
    <t>Total CBS Subregión Sabana</t>
  </si>
  <si>
    <t>Total CBS Subregión Río Mayo</t>
  </si>
  <si>
    <t>Total CBS Subregión Telembí</t>
  </si>
  <si>
    <t>Total CBS Subregión Abades</t>
  </si>
  <si>
    <t>Total CBS Subregión Juanambú</t>
  </si>
  <si>
    <t>Total CBS Subregión Guambuyaco</t>
  </si>
  <si>
    <t>*Incandescente y ahorradoras</t>
  </si>
  <si>
    <t>9ft</t>
  </si>
  <si>
    <t>Nariño</t>
  </si>
  <si>
    <t>Total CBS Departamento de Nariño</t>
  </si>
  <si>
    <t xml:space="preserve">Capacidad 
</t>
  </si>
  <si>
    <r>
      <t xml:space="preserve">Subtotal Consumo </t>
    </r>
    <r>
      <rPr>
        <b/>
        <sz val="10"/>
        <color theme="1"/>
        <rFont val="Arial"/>
        <family val="2"/>
      </rPr>
      <t>(kWh/mes)</t>
    </r>
  </si>
  <si>
    <r>
      <t xml:space="preserve">Consumo </t>
    </r>
    <r>
      <rPr>
        <b/>
        <sz val="10"/>
        <color theme="1"/>
        <rFont val="Arial"/>
        <family val="2"/>
      </rPr>
      <t>(kWh/mes)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</si>
</sst>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F8E0"/>
        <bgColor indexed="64"/>
      </patternFill>
    </fill>
    <fill>
      <patternFill patternType="solid">
        <fgColor rgb="FFA3ED97"/>
        <bgColor indexed="64"/>
      </patternFill>
    </fill>
  </fills>
  <borders count="10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3" borderId="5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2" fontId="2" fillId="3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2" fontId="2" fillId="3" borderId="5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164" fontId="3" fillId="2" borderId="8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2" fontId="3" fillId="2" borderId="5" xfId="0" applyNumberFormat="1" applyFont="1" applyFill="1" applyBorder="1" applyAlignment="1">
      <alignment horizontal="right" vertical="center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F8E0"/>
      <color rgb="FFA9F5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1</xdr:col>
      <xdr:colOff>269050</xdr:colOff>
      <xdr:row>0</xdr:row>
      <xdr:rowOff>733425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9262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152401</xdr:colOff>
      <xdr:row>0</xdr:row>
      <xdr:rowOff>57150</xdr:rowOff>
    </xdr:from>
    <xdr:to>
      <xdr:col>7</xdr:col>
      <xdr:colOff>1188997</xdr:colOff>
      <xdr:row>0</xdr:row>
      <xdr:rowOff>714375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1" y="57150"/>
          <a:ext cx="1893846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283498</xdr:colOff>
      <xdr:row>0</xdr:row>
      <xdr:rowOff>58510</xdr:rowOff>
    </xdr:from>
    <xdr:to>
      <xdr:col>6</xdr:col>
      <xdr:colOff>95251</xdr:colOff>
      <xdr:row>0</xdr:row>
      <xdr:rowOff>638175</xdr:rowOff>
    </xdr:to>
    <xdr:sp macro="" textlink="">
      <xdr:nvSpPr>
        <xdr:cNvPr id="4" name="3 CuadroTexto"/>
        <xdr:cNvSpPr txBox="1"/>
      </xdr:nvSpPr>
      <xdr:spPr>
        <a:xfrm>
          <a:off x="978823" y="58510"/>
          <a:ext cx="4259928" cy="579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CONSUMOS BÁSICOS Y EFICIENTES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 baseline="0">
              <a:latin typeface="Arial" panose="020B0604020202020204" pitchFamily="34" charset="0"/>
              <a:cs typeface="Arial" panose="020B0604020202020204" pitchFamily="34" charset="0"/>
            </a:rPr>
            <a:t>CONSUMOS BÁSICOS DE SUBSISTENCIA POR REGIONES PARA NARIÑO </a:t>
          </a:r>
          <a:endParaRPr lang="es-CO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209551</xdr:colOff>
      <xdr:row>18</xdr:row>
      <xdr:rowOff>47625</xdr:rowOff>
    </xdr:from>
    <xdr:to>
      <xdr:col>7</xdr:col>
      <xdr:colOff>952501</xdr:colOff>
      <xdr:row>18</xdr:row>
      <xdr:rowOff>790575</xdr:rowOff>
    </xdr:to>
    <xdr:pic>
      <xdr:nvPicPr>
        <xdr:cNvPr id="5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3857625"/>
          <a:ext cx="67437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923925</xdr:colOff>
      <xdr:row>0</xdr:row>
      <xdr:rowOff>701370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857250" cy="634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352425</xdr:colOff>
      <xdr:row>0</xdr:row>
      <xdr:rowOff>66676</xdr:rowOff>
    </xdr:from>
    <xdr:to>
      <xdr:col>9</xdr:col>
      <xdr:colOff>800099</xdr:colOff>
      <xdr:row>0</xdr:row>
      <xdr:rowOff>674884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66676"/>
          <a:ext cx="1752599" cy="608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235872</xdr:colOff>
      <xdr:row>0</xdr:row>
      <xdr:rowOff>87085</xdr:rowOff>
    </xdr:from>
    <xdr:to>
      <xdr:col>7</xdr:col>
      <xdr:colOff>247650</xdr:colOff>
      <xdr:row>0</xdr:row>
      <xdr:rowOff>666750</xdr:rowOff>
    </xdr:to>
    <xdr:sp macro="" textlink="">
      <xdr:nvSpPr>
        <xdr:cNvPr id="4" name="3 CuadroTexto"/>
        <xdr:cNvSpPr txBox="1"/>
      </xdr:nvSpPr>
      <xdr:spPr>
        <a:xfrm>
          <a:off x="1197897" y="87085"/>
          <a:ext cx="4040853" cy="579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CONSUMOS BÁSICOS Y EFICIENTES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 baseline="0">
              <a:latin typeface="Arial" panose="020B0604020202020204" pitchFamily="34" charset="0"/>
              <a:cs typeface="Arial" panose="020B0604020202020204" pitchFamily="34" charset="0"/>
            </a:rPr>
            <a:t>CONSUMOS BÁSICOS DE SUBSISTENCIA RÍO MAYO</a:t>
          </a:r>
          <a:endParaRPr lang="es-CO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200025</xdr:colOff>
      <xdr:row>14</xdr:row>
      <xdr:rowOff>38100</xdr:rowOff>
    </xdr:from>
    <xdr:to>
      <xdr:col>9</xdr:col>
      <xdr:colOff>647700</xdr:colOff>
      <xdr:row>14</xdr:row>
      <xdr:rowOff>781050</xdr:rowOff>
    </xdr:to>
    <xdr:pic>
      <xdr:nvPicPr>
        <xdr:cNvPr id="5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638550"/>
          <a:ext cx="67437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0</xdr:col>
      <xdr:colOff>914400</xdr:colOff>
      <xdr:row>0</xdr:row>
      <xdr:rowOff>701370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857250" cy="634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285750</xdr:colOff>
      <xdr:row>0</xdr:row>
      <xdr:rowOff>57151</xdr:rowOff>
    </xdr:from>
    <xdr:to>
      <xdr:col>9</xdr:col>
      <xdr:colOff>752474</xdr:colOff>
      <xdr:row>0</xdr:row>
      <xdr:rowOff>665359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57151"/>
          <a:ext cx="1752599" cy="608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493047</xdr:colOff>
      <xdr:row>0</xdr:row>
      <xdr:rowOff>77560</xdr:rowOff>
    </xdr:from>
    <xdr:to>
      <xdr:col>6</xdr:col>
      <xdr:colOff>590550</xdr:colOff>
      <xdr:row>0</xdr:row>
      <xdr:rowOff>657225</xdr:rowOff>
    </xdr:to>
    <xdr:sp macro="" textlink="">
      <xdr:nvSpPr>
        <xdr:cNvPr id="4" name="3 CuadroTexto"/>
        <xdr:cNvSpPr txBox="1"/>
      </xdr:nvSpPr>
      <xdr:spPr>
        <a:xfrm>
          <a:off x="1455072" y="77560"/>
          <a:ext cx="3412203" cy="579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CONSUMOS BÁSICOS Y EFICIENTES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 baseline="0">
              <a:latin typeface="Arial" panose="020B0604020202020204" pitchFamily="34" charset="0"/>
              <a:cs typeface="Arial" panose="020B0604020202020204" pitchFamily="34" charset="0"/>
            </a:rPr>
            <a:t>CONSUMOS BÁSICOS DE SUBSISTENCIA TELEMBÍ</a:t>
          </a:r>
          <a:endParaRPr lang="es-CO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142875</xdr:colOff>
      <xdr:row>18</xdr:row>
      <xdr:rowOff>47625</xdr:rowOff>
    </xdr:from>
    <xdr:to>
      <xdr:col>9</xdr:col>
      <xdr:colOff>638175</xdr:colOff>
      <xdr:row>18</xdr:row>
      <xdr:rowOff>790575</xdr:rowOff>
    </xdr:to>
    <xdr:pic>
      <xdr:nvPicPr>
        <xdr:cNvPr id="5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295775"/>
          <a:ext cx="67437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57149</xdr:rowOff>
    </xdr:from>
    <xdr:to>
      <xdr:col>0</xdr:col>
      <xdr:colOff>923925</xdr:colOff>
      <xdr:row>0</xdr:row>
      <xdr:rowOff>691844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49"/>
          <a:ext cx="857250" cy="634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276225</xdr:colOff>
      <xdr:row>0</xdr:row>
      <xdr:rowOff>47625</xdr:rowOff>
    </xdr:from>
    <xdr:to>
      <xdr:col>9</xdr:col>
      <xdr:colOff>704849</xdr:colOff>
      <xdr:row>0</xdr:row>
      <xdr:rowOff>655833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7625"/>
          <a:ext cx="1752599" cy="608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502572</xdr:colOff>
      <xdr:row>0</xdr:row>
      <xdr:rowOff>68034</xdr:rowOff>
    </xdr:from>
    <xdr:to>
      <xdr:col>6</xdr:col>
      <xdr:colOff>542925</xdr:colOff>
      <xdr:row>0</xdr:row>
      <xdr:rowOff>647699</xdr:rowOff>
    </xdr:to>
    <xdr:sp macro="" textlink="">
      <xdr:nvSpPr>
        <xdr:cNvPr id="4" name="3 CuadroTexto"/>
        <xdr:cNvSpPr txBox="1"/>
      </xdr:nvSpPr>
      <xdr:spPr>
        <a:xfrm>
          <a:off x="1464597" y="68034"/>
          <a:ext cx="3412203" cy="579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CONSUMOS BÁSICOS Y EFICIENTES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 baseline="0">
              <a:latin typeface="Arial" panose="020B0604020202020204" pitchFamily="34" charset="0"/>
              <a:cs typeface="Arial" panose="020B0604020202020204" pitchFamily="34" charset="0"/>
            </a:rPr>
            <a:t>CONSUMOS BÁSICOS DE SUBSISTENCIA ABADES</a:t>
          </a:r>
          <a:endParaRPr lang="es-CO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200025</xdr:colOff>
      <xdr:row>18</xdr:row>
      <xdr:rowOff>47625</xdr:rowOff>
    </xdr:from>
    <xdr:to>
      <xdr:col>9</xdr:col>
      <xdr:colOff>638175</xdr:colOff>
      <xdr:row>18</xdr:row>
      <xdr:rowOff>790575</xdr:rowOff>
    </xdr:to>
    <xdr:pic>
      <xdr:nvPicPr>
        <xdr:cNvPr id="5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276725"/>
          <a:ext cx="67437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57149</xdr:rowOff>
    </xdr:from>
    <xdr:to>
      <xdr:col>0</xdr:col>
      <xdr:colOff>933450</xdr:colOff>
      <xdr:row>0</xdr:row>
      <xdr:rowOff>691844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49"/>
          <a:ext cx="857250" cy="634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133350</xdr:colOff>
      <xdr:row>0</xdr:row>
      <xdr:rowOff>47625</xdr:rowOff>
    </xdr:from>
    <xdr:to>
      <xdr:col>9</xdr:col>
      <xdr:colOff>619124</xdr:colOff>
      <xdr:row>0</xdr:row>
      <xdr:rowOff>655833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47625"/>
          <a:ext cx="1752599" cy="608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512097</xdr:colOff>
      <xdr:row>0</xdr:row>
      <xdr:rowOff>68034</xdr:rowOff>
    </xdr:from>
    <xdr:to>
      <xdr:col>6</xdr:col>
      <xdr:colOff>457200</xdr:colOff>
      <xdr:row>0</xdr:row>
      <xdr:rowOff>647699</xdr:rowOff>
    </xdr:to>
    <xdr:sp macro="" textlink="">
      <xdr:nvSpPr>
        <xdr:cNvPr id="4" name="3 CuadroTexto"/>
        <xdr:cNvSpPr txBox="1"/>
      </xdr:nvSpPr>
      <xdr:spPr>
        <a:xfrm>
          <a:off x="1474122" y="68034"/>
          <a:ext cx="3412203" cy="579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CONSUMOS BÁSICOS Y EFICIENTES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 baseline="0">
              <a:latin typeface="Arial" panose="020B0604020202020204" pitchFamily="34" charset="0"/>
              <a:cs typeface="Arial" panose="020B0604020202020204" pitchFamily="34" charset="0"/>
            </a:rPr>
            <a:t>CONSUMOS BÁSICOS DE SUBSISTENCIA JUANAMBÚ</a:t>
          </a:r>
          <a:endParaRPr lang="es-CO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247650</xdr:colOff>
      <xdr:row>16</xdr:row>
      <xdr:rowOff>38100</xdr:rowOff>
    </xdr:from>
    <xdr:to>
      <xdr:col>9</xdr:col>
      <xdr:colOff>590550</xdr:colOff>
      <xdr:row>16</xdr:row>
      <xdr:rowOff>781050</xdr:rowOff>
    </xdr:to>
    <xdr:pic>
      <xdr:nvPicPr>
        <xdr:cNvPr id="5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76675"/>
          <a:ext cx="67437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57149</xdr:rowOff>
    </xdr:from>
    <xdr:to>
      <xdr:col>0</xdr:col>
      <xdr:colOff>914400</xdr:colOff>
      <xdr:row>0</xdr:row>
      <xdr:rowOff>691844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49"/>
          <a:ext cx="857250" cy="634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266700</xdr:colOff>
      <xdr:row>0</xdr:row>
      <xdr:rowOff>47625</xdr:rowOff>
    </xdr:from>
    <xdr:to>
      <xdr:col>9</xdr:col>
      <xdr:colOff>676274</xdr:colOff>
      <xdr:row>0</xdr:row>
      <xdr:rowOff>655833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47625"/>
          <a:ext cx="1752599" cy="608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493047</xdr:colOff>
      <xdr:row>0</xdr:row>
      <xdr:rowOff>68034</xdr:rowOff>
    </xdr:from>
    <xdr:to>
      <xdr:col>6</xdr:col>
      <xdr:colOff>485775</xdr:colOff>
      <xdr:row>0</xdr:row>
      <xdr:rowOff>647699</xdr:rowOff>
    </xdr:to>
    <xdr:sp macro="" textlink="">
      <xdr:nvSpPr>
        <xdr:cNvPr id="4" name="3 CuadroTexto"/>
        <xdr:cNvSpPr txBox="1"/>
      </xdr:nvSpPr>
      <xdr:spPr>
        <a:xfrm>
          <a:off x="1455072" y="68034"/>
          <a:ext cx="3412203" cy="579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CONSUMOS BÁSICOS Y EFICIENTES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 baseline="0">
              <a:latin typeface="Arial" panose="020B0604020202020204" pitchFamily="34" charset="0"/>
              <a:cs typeface="Arial" panose="020B0604020202020204" pitchFamily="34" charset="0"/>
            </a:rPr>
            <a:t>CONSUMOS BÁSICOS DE SUBSISTENCIA GUAMBUYACO</a:t>
          </a:r>
          <a:endParaRPr lang="es-CO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171450</xdr:colOff>
      <xdr:row>16</xdr:row>
      <xdr:rowOff>38100</xdr:rowOff>
    </xdr:from>
    <xdr:to>
      <xdr:col>9</xdr:col>
      <xdr:colOff>590550</xdr:colOff>
      <xdr:row>16</xdr:row>
      <xdr:rowOff>781050</xdr:rowOff>
    </xdr:to>
    <xdr:pic>
      <xdr:nvPicPr>
        <xdr:cNvPr id="5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952875"/>
          <a:ext cx="67437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66674</xdr:rowOff>
    </xdr:from>
    <xdr:to>
      <xdr:col>0</xdr:col>
      <xdr:colOff>923925</xdr:colOff>
      <xdr:row>0</xdr:row>
      <xdr:rowOff>701369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4"/>
          <a:ext cx="857250" cy="634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304800</xdr:colOff>
      <xdr:row>0</xdr:row>
      <xdr:rowOff>57150</xdr:rowOff>
    </xdr:from>
    <xdr:to>
      <xdr:col>9</xdr:col>
      <xdr:colOff>781049</xdr:colOff>
      <xdr:row>0</xdr:row>
      <xdr:rowOff>665358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57150"/>
          <a:ext cx="1752599" cy="608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426372</xdr:colOff>
      <xdr:row>0</xdr:row>
      <xdr:rowOff>87084</xdr:rowOff>
    </xdr:from>
    <xdr:to>
      <xdr:col>6</xdr:col>
      <xdr:colOff>514350</xdr:colOff>
      <xdr:row>0</xdr:row>
      <xdr:rowOff>666749</xdr:rowOff>
    </xdr:to>
    <xdr:sp macro="" textlink="">
      <xdr:nvSpPr>
        <xdr:cNvPr id="4" name="3 CuadroTexto"/>
        <xdr:cNvSpPr txBox="1"/>
      </xdr:nvSpPr>
      <xdr:spPr>
        <a:xfrm>
          <a:off x="1388397" y="87084"/>
          <a:ext cx="3412203" cy="579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CONSUMOS BÁSICOS Y EFICIENTES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 baseline="0">
              <a:latin typeface="Arial" panose="020B0604020202020204" pitchFamily="34" charset="0"/>
              <a:cs typeface="Arial" panose="020B0604020202020204" pitchFamily="34" charset="0"/>
            </a:rPr>
            <a:t>CONSUMOS BÁSICOS DE SUBSISTENCIA NARIÑO</a:t>
          </a:r>
          <a:endParaRPr lang="es-CO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123825</xdr:colOff>
      <xdr:row>16</xdr:row>
      <xdr:rowOff>38100</xdr:rowOff>
    </xdr:from>
    <xdr:to>
      <xdr:col>9</xdr:col>
      <xdr:colOff>666750</xdr:colOff>
      <xdr:row>16</xdr:row>
      <xdr:rowOff>781050</xdr:rowOff>
    </xdr:to>
    <xdr:pic>
      <xdr:nvPicPr>
        <xdr:cNvPr id="5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990975"/>
          <a:ext cx="67437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2350</xdr:colOff>
      <xdr:row>0</xdr:row>
      <xdr:rowOff>723900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9262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895351</xdr:colOff>
      <xdr:row>0</xdr:row>
      <xdr:rowOff>66675</xdr:rowOff>
    </xdr:from>
    <xdr:to>
      <xdr:col>9</xdr:col>
      <xdr:colOff>884197</xdr:colOff>
      <xdr:row>0</xdr:row>
      <xdr:rowOff>723900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1" y="66675"/>
          <a:ext cx="1893846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578773</xdr:colOff>
      <xdr:row>0</xdr:row>
      <xdr:rowOff>96610</xdr:rowOff>
    </xdr:from>
    <xdr:to>
      <xdr:col>6</xdr:col>
      <xdr:colOff>609601</xdr:colOff>
      <xdr:row>0</xdr:row>
      <xdr:rowOff>676275</xdr:rowOff>
    </xdr:to>
    <xdr:sp macro="" textlink="">
      <xdr:nvSpPr>
        <xdr:cNvPr id="4" name="3 CuadroTexto"/>
        <xdr:cNvSpPr txBox="1"/>
      </xdr:nvSpPr>
      <xdr:spPr>
        <a:xfrm>
          <a:off x="2483773" y="96610"/>
          <a:ext cx="4259928" cy="579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CONSUMOS BÁSICOS Y EFICIENTES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 baseline="0">
              <a:latin typeface="Arial" panose="020B0604020202020204" pitchFamily="34" charset="0"/>
              <a:cs typeface="Arial" panose="020B0604020202020204" pitchFamily="34" charset="0"/>
            </a:rPr>
            <a:t>CONSUMOS BÁSICOS DE SUBSISTENCIA PIE DE MONTE COSTERO</a:t>
          </a:r>
          <a:endParaRPr lang="es-CO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438150</xdr:colOff>
      <xdr:row>19</xdr:row>
      <xdr:rowOff>47625</xdr:rowOff>
    </xdr:from>
    <xdr:to>
      <xdr:col>8</xdr:col>
      <xdr:colOff>95250</xdr:colOff>
      <xdr:row>19</xdr:row>
      <xdr:rowOff>790575</xdr:rowOff>
    </xdr:to>
    <xdr:pic>
      <xdr:nvPicPr>
        <xdr:cNvPr id="5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4667250"/>
          <a:ext cx="67437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1</xdr:col>
      <xdr:colOff>2350</xdr:colOff>
      <xdr:row>0</xdr:row>
      <xdr:rowOff>742950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9262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190501</xdr:colOff>
      <xdr:row>0</xdr:row>
      <xdr:rowOff>85725</xdr:rowOff>
    </xdr:from>
    <xdr:to>
      <xdr:col>9</xdr:col>
      <xdr:colOff>741322</xdr:colOff>
      <xdr:row>0</xdr:row>
      <xdr:rowOff>742950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6" y="85725"/>
          <a:ext cx="1893846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435898</xdr:colOff>
      <xdr:row>0</xdr:row>
      <xdr:rowOff>125185</xdr:rowOff>
    </xdr:from>
    <xdr:to>
      <xdr:col>6</xdr:col>
      <xdr:colOff>447676</xdr:colOff>
      <xdr:row>0</xdr:row>
      <xdr:rowOff>704850</xdr:rowOff>
    </xdr:to>
    <xdr:sp macro="" textlink="">
      <xdr:nvSpPr>
        <xdr:cNvPr id="4" name="3 CuadroTexto"/>
        <xdr:cNvSpPr txBox="1"/>
      </xdr:nvSpPr>
      <xdr:spPr>
        <a:xfrm>
          <a:off x="1397923" y="125185"/>
          <a:ext cx="4259928" cy="579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CONSUMOS BÁSICOS Y EFICIENTES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 baseline="0">
              <a:latin typeface="Arial" panose="020B0604020202020204" pitchFamily="34" charset="0"/>
              <a:cs typeface="Arial" panose="020B0604020202020204" pitchFamily="34" charset="0"/>
            </a:rPr>
            <a:t>CONSUMOS BÁSICOS DE SUBSISTENCIA OCCIDENTE</a:t>
          </a:r>
          <a:endParaRPr lang="es-CO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609600</xdr:colOff>
      <xdr:row>18</xdr:row>
      <xdr:rowOff>38100</xdr:rowOff>
    </xdr:from>
    <xdr:to>
      <xdr:col>9</xdr:col>
      <xdr:colOff>152400</xdr:colOff>
      <xdr:row>18</xdr:row>
      <xdr:rowOff>781050</xdr:rowOff>
    </xdr:to>
    <xdr:pic>
      <xdr:nvPicPr>
        <xdr:cNvPr id="5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57700"/>
          <a:ext cx="67437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30925</xdr:colOff>
      <xdr:row>0</xdr:row>
      <xdr:rowOff>742950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9262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257176</xdr:colOff>
      <xdr:row>0</xdr:row>
      <xdr:rowOff>66675</xdr:rowOff>
    </xdr:from>
    <xdr:to>
      <xdr:col>9</xdr:col>
      <xdr:colOff>846097</xdr:colOff>
      <xdr:row>0</xdr:row>
      <xdr:rowOff>723900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1" y="66675"/>
          <a:ext cx="1893846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159673</xdr:colOff>
      <xdr:row>0</xdr:row>
      <xdr:rowOff>115660</xdr:rowOff>
    </xdr:from>
    <xdr:to>
      <xdr:col>7</xdr:col>
      <xdr:colOff>228601</xdr:colOff>
      <xdr:row>0</xdr:row>
      <xdr:rowOff>695325</xdr:rowOff>
    </xdr:to>
    <xdr:sp macro="" textlink="">
      <xdr:nvSpPr>
        <xdr:cNvPr id="4" name="3 CuadroTexto"/>
        <xdr:cNvSpPr txBox="1"/>
      </xdr:nvSpPr>
      <xdr:spPr>
        <a:xfrm>
          <a:off x="1121698" y="115660"/>
          <a:ext cx="4259928" cy="579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CONSUMOS BÁSICOS Y EFICIENTES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 baseline="0">
              <a:latin typeface="Arial" panose="020B0604020202020204" pitchFamily="34" charset="0"/>
              <a:cs typeface="Arial" panose="020B0604020202020204" pitchFamily="34" charset="0"/>
            </a:rPr>
            <a:t>CONSUMOS BÁSICOS DE SUBSISTENCIA PACÍFICO SUR</a:t>
          </a:r>
          <a:endParaRPr lang="es-CO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314325</xdr:colOff>
      <xdr:row>20</xdr:row>
      <xdr:rowOff>38100</xdr:rowOff>
    </xdr:from>
    <xdr:to>
      <xdr:col>9</xdr:col>
      <xdr:colOff>600075</xdr:colOff>
      <xdr:row>20</xdr:row>
      <xdr:rowOff>781050</xdr:rowOff>
    </xdr:to>
    <xdr:pic>
      <xdr:nvPicPr>
        <xdr:cNvPr id="5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752975"/>
          <a:ext cx="67437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85725</xdr:rowOff>
    </xdr:from>
    <xdr:to>
      <xdr:col>0</xdr:col>
      <xdr:colOff>942976</xdr:colOff>
      <xdr:row>0</xdr:row>
      <xdr:rowOff>720420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85725"/>
          <a:ext cx="857250" cy="634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314326</xdr:colOff>
      <xdr:row>0</xdr:row>
      <xdr:rowOff>114301</xdr:rowOff>
    </xdr:from>
    <xdr:to>
      <xdr:col>9</xdr:col>
      <xdr:colOff>742950</xdr:colOff>
      <xdr:row>0</xdr:row>
      <xdr:rowOff>722509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1" y="114301"/>
          <a:ext cx="1752599" cy="608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73947</xdr:colOff>
      <xdr:row>0</xdr:row>
      <xdr:rowOff>134710</xdr:rowOff>
    </xdr:from>
    <xdr:to>
      <xdr:col>7</xdr:col>
      <xdr:colOff>295274</xdr:colOff>
      <xdr:row>0</xdr:row>
      <xdr:rowOff>714375</xdr:rowOff>
    </xdr:to>
    <xdr:sp macro="" textlink="">
      <xdr:nvSpPr>
        <xdr:cNvPr id="4" name="3 CuadroTexto"/>
        <xdr:cNvSpPr txBox="1"/>
      </xdr:nvSpPr>
      <xdr:spPr>
        <a:xfrm>
          <a:off x="1035972" y="134710"/>
          <a:ext cx="4278977" cy="579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CONSUMOS BÁSICOS Y EFICIENTES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 baseline="0">
              <a:latin typeface="Arial" panose="020B0604020202020204" pitchFamily="34" charset="0"/>
              <a:cs typeface="Arial" panose="020B0604020202020204" pitchFamily="34" charset="0"/>
            </a:rPr>
            <a:t>CONSUMOS BÁSICOS DE SUBSISTENCIA EX PROVINCIA DE OBANDO</a:t>
          </a:r>
          <a:endParaRPr lang="es-CO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209550</xdr:colOff>
      <xdr:row>14</xdr:row>
      <xdr:rowOff>28575</xdr:rowOff>
    </xdr:from>
    <xdr:to>
      <xdr:col>9</xdr:col>
      <xdr:colOff>609600</xdr:colOff>
      <xdr:row>14</xdr:row>
      <xdr:rowOff>771525</xdr:rowOff>
    </xdr:to>
    <xdr:pic>
      <xdr:nvPicPr>
        <xdr:cNvPr id="5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657600"/>
          <a:ext cx="67437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0</xdr:col>
      <xdr:colOff>904875</xdr:colOff>
      <xdr:row>0</xdr:row>
      <xdr:rowOff>691845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857250" cy="634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247650</xdr:colOff>
      <xdr:row>0</xdr:row>
      <xdr:rowOff>85726</xdr:rowOff>
    </xdr:from>
    <xdr:to>
      <xdr:col>9</xdr:col>
      <xdr:colOff>714374</xdr:colOff>
      <xdr:row>0</xdr:row>
      <xdr:rowOff>693934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85726"/>
          <a:ext cx="1752599" cy="608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35846</xdr:colOff>
      <xdr:row>0</xdr:row>
      <xdr:rowOff>106135</xdr:rowOff>
    </xdr:from>
    <xdr:to>
      <xdr:col>7</xdr:col>
      <xdr:colOff>228598</xdr:colOff>
      <xdr:row>0</xdr:row>
      <xdr:rowOff>685800</xdr:rowOff>
    </xdr:to>
    <xdr:sp macro="" textlink="">
      <xdr:nvSpPr>
        <xdr:cNvPr id="4" name="3 CuadroTexto"/>
        <xdr:cNvSpPr txBox="1"/>
      </xdr:nvSpPr>
      <xdr:spPr>
        <a:xfrm>
          <a:off x="997871" y="106135"/>
          <a:ext cx="4278977" cy="579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CONSUMOS BÁSICOS Y EFICIENTES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 baseline="0">
              <a:latin typeface="Arial" panose="020B0604020202020204" pitchFamily="34" charset="0"/>
              <a:cs typeface="Arial" panose="020B0604020202020204" pitchFamily="34" charset="0"/>
            </a:rPr>
            <a:t>CONSUMOS BÁSICOS DE SUBSISTENCIA CORDILLERA</a:t>
          </a:r>
          <a:endParaRPr lang="es-CO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200025</xdr:colOff>
      <xdr:row>18</xdr:row>
      <xdr:rowOff>38100</xdr:rowOff>
    </xdr:from>
    <xdr:to>
      <xdr:col>9</xdr:col>
      <xdr:colOff>609600</xdr:colOff>
      <xdr:row>18</xdr:row>
      <xdr:rowOff>781050</xdr:rowOff>
    </xdr:to>
    <xdr:pic>
      <xdr:nvPicPr>
        <xdr:cNvPr id="5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286250"/>
          <a:ext cx="67437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0</xdr:col>
      <xdr:colOff>914400</xdr:colOff>
      <xdr:row>0</xdr:row>
      <xdr:rowOff>710895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857250" cy="634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314325</xdr:colOff>
      <xdr:row>0</xdr:row>
      <xdr:rowOff>95251</xdr:rowOff>
    </xdr:from>
    <xdr:to>
      <xdr:col>9</xdr:col>
      <xdr:colOff>790574</xdr:colOff>
      <xdr:row>0</xdr:row>
      <xdr:rowOff>703459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95251"/>
          <a:ext cx="1752599" cy="608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416847</xdr:colOff>
      <xdr:row>0</xdr:row>
      <xdr:rowOff>115660</xdr:rowOff>
    </xdr:from>
    <xdr:to>
      <xdr:col>6</xdr:col>
      <xdr:colOff>666751</xdr:colOff>
      <xdr:row>0</xdr:row>
      <xdr:rowOff>695325</xdr:rowOff>
    </xdr:to>
    <xdr:sp macro="" textlink="">
      <xdr:nvSpPr>
        <xdr:cNvPr id="4" name="3 CuadroTexto"/>
        <xdr:cNvSpPr txBox="1"/>
      </xdr:nvSpPr>
      <xdr:spPr>
        <a:xfrm>
          <a:off x="1378872" y="115660"/>
          <a:ext cx="3793204" cy="579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CONSUMOS BÁSICOS Y EFICIENTES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 baseline="0">
              <a:latin typeface="Arial" panose="020B0604020202020204" pitchFamily="34" charset="0"/>
              <a:cs typeface="Arial" panose="020B0604020202020204" pitchFamily="34" charset="0"/>
            </a:rPr>
            <a:t>CONSUMOS BÁSICOS DE SUBSISTENCIA CENTRO</a:t>
          </a:r>
          <a:endParaRPr lang="es-CO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295275</xdr:colOff>
      <xdr:row>16</xdr:row>
      <xdr:rowOff>38100</xdr:rowOff>
    </xdr:from>
    <xdr:to>
      <xdr:col>9</xdr:col>
      <xdr:colOff>533400</xdr:colOff>
      <xdr:row>16</xdr:row>
      <xdr:rowOff>781050</xdr:rowOff>
    </xdr:to>
    <xdr:pic>
      <xdr:nvPicPr>
        <xdr:cNvPr id="5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81450"/>
          <a:ext cx="67437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14</xdr:row>
      <xdr:rowOff>38100</xdr:rowOff>
    </xdr:from>
    <xdr:to>
      <xdr:col>9</xdr:col>
      <xdr:colOff>561975</xdr:colOff>
      <xdr:row>14</xdr:row>
      <xdr:rowOff>781050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762375"/>
          <a:ext cx="67437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0</xdr:col>
      <xdr:colOff>904875</xdr:colOff>
      <xdr:row>0</xdr:row>
      <xdr:rowOff>701370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857250" cy="634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276225</xdr:colOff>
      <xdr:row>0</xdr:row>
      <xdr:rowOff>85726</xdr:rowOff>
    </xdr:from>
    <xdr:to>
      <xdr:col>9</xdr:col>
      <xdr:colOff>723899</xdr:colOff>
      <xdr:row>0</xdr:row>
      <xdr:rowOff>693934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85726"/>
          <a:ext cx="1752599" cy="608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407322</xdr:colOff>
      <xdr:row>0</xdr:row>
      <xdr:rowOff>106135</xdr:rowOff>
    </xdr:from>
    <xdr:to>
      <xdr:col>7</xdr:col>
      <xdr:colOff>57151</xdr:colOff>
      <xdr:row>0</xdr:row>
      <xdr:rowOff>685800</xdr:rowOff>
    </xdr:to>
    <xdr:sp macro="" textlink="">
      <xdr:nvSpPr>
        <xdr:cNvPr id="5" name="4 CuadroTexto"/>
        <xdr:cNvSpPr txBox="1"/>
      </xdr:nvSpPr>
      <xdr:spPr>
        <a:xfrm>
          <a:off x="1369347" y="106135"/>
          <a:ext cx="3793204" cy="579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CONSUMOS BÁSICOS Y EFICIENTES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 baseline="0">
              <a:latin typeface="Arial" panose="020B0604020202020204" pitchFamily="34" charset="0"/>
              <a:cs typeface="Arial" panose="020B0604020202020204" pitchFamily="34" charset="0"/>
            </a:rPr>
            <a:t>CONSUMOS BÁSICOS DE SUBSISTENCIA SANQUIANGA</a:t>
          </a:r>
          <a:endParaRPr lang="es-CO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0</xdr:col>
      <xdr:colOff>904875</xdr:colOff>
      <xdr:row>0</xdr:row>
      <xdr:rowOff>691845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857250" cy="634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238125</xdr:colOff>
      <xdr:row>0</xdr:row>
      <xdr:rowOff>76201</xdr:rowOff>
    </xdr:from>
    <xdr:to>
      <xdr:col>9</xdr:col>
      <xdr:colOff>685799</xdr:colOff>
      <xdr:row>0</xdr:row>
      <xdr:rowOff>684409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76201"/>
          <a:ext cx="1752599" cy="608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283497</xdr:colOff>
      <xdr:row>0</xdr:row>
      <xdr:rowOff>96610</xdr:rowOff>
    </xdr:from>
    <xdr:to>
      <xdr:col>7</xdr:col>
      <xdr:colOff>133350</xdr:colOff>
      <xdr:row>0</xdr:row>
      <xdr:rowOff>676275</xdr:rowOff>
    </xdr:to>
    <xdr:sp macro="" textlink="">
      <xdr:nvSpPr>
        <xdr:cNvPr id="4" name="3 CuadroTexto"/>
        <xdr:cNvSpPr txBox="1"/>
      </xdr:nvSpPr>
      <xdr:spPr>
        <a:xfrm>
          <a:off x="1245522" y="96610"/>
          <a:ext cx="3412203" cy="579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CONSUMOS BÁSICOS Y EFICIENTES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 baseline="0">
              <a:latin typeface="Arial" panose="020B0604020202020204" pitchFamily="34" charset="0"/>
              <a:cs typeface="Arial" panose="020B0604020202020204" pitchFamily="34" charset="0"/>
            </a:rPr>
            <a:t>CONSUMOS BÁSICOS DE SUBSISTENCIA SABANA</a:t>
          </a:r>
          <a:endParaRPr lang="es-CO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200025</xdr:colOff>
      <xdr:row>18</xdr:row>
      <xdr:rowOff>114300</xdr:rowOff>
    </xdr:from>
    <xdr:to>
      <xdr:col>9</xdr:col>
      <xdr:colOff>485775</xdr:colOff>
      <xdr:row>18</xdr:row>
      <xdr:rowOff>857250</xdr:rowOff>
    </xdr:to>
    <xdr:pic>
      <xdr:nvPicPr>
        <xdr:cNvPr id="5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819650"/>
          <a:ext cx="67437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abSelected="1" zoomScaleNormal="100" zoomScaleSheetLayoutView="110" workbookViewId="0">
      <selection activeCell="A19" sqref="A19"/>
    </sheetView>
  </sheetViews>
  <sheetFormatPr baseColWidth="10" defaultRowHeight="12.75" x14ac:dyDescent="0.25"/>
  <cols>
    <col min="1" max="1" width="10.42578125" style="5" customWidth="1"/>
    <col min="2" max="2" width="18.28515625" style="5" customWidth="1"/>
    <col min="3" max="3" width="10.85546875" style="5" customWidth="1"/>
    <col min="4" max="4" width="11.7109375" style="5" customWidth="1"/>
    <col min="5" max="5" width="15.5703125" style="5" customWidth="1"/>
    <col min="6" max="6" width="10.28515625" style="5" customWidth="1"/>
    <col min="7" max="7" width="12.85546875" style="5" customWidth="1"/>
    <col min="8" max="8" width="18.5703125" style="5" customWidth="1"/>
    <col min="9" max="16384" width="11.42578125" style="5"/>
  </cols>
  <sheetData>
    <row r="1" spans="1:8" ht="63.75" customHeight="1" x14ac:dyDescent="0.25"/>
    <row r="2" spans="1:8" ht="15" customHeight="1" x14ac:dyDescent="0.25">
      <c r="A2" s="22" t="s">
        <v>42</v>
      </c>
      <c r="B2" s="23"/>
      <c r="C2" s="23"/>
      <c r="D2" s="23"/>
      <c r="E2" s="23"/>
      <c r="F2" s="23"/>
      <c r="G2" s="23"/>
      <c r="H2" s="24"/>
    </row>
    <row r="3" spans="1:8" ht="15" customHeight="1" x14ac:dyDescent="0.25">
      <c r="A3" s="25" t="s">
        <v>39</v>
      </c>
      <c r="B3" s="25" t="s">
        <v>0</v>
      </c>
      <c r="C3" s="25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</row>
    <row r="4" spans="1:8" x14ac:dyDescent="0.25">
      <c r="A4" s="27"/>
      <c r="B4" s="27"/>
      <c r="C4" s="27"/>
      <c r="D4" s="27"/>
      <c r="E4" s="27"/>
      <c r="F4" s="27"/>
      <c r="G4" s="27"/>
      <c r="H4" s="27"/>
    </row>
    <row r="5" spans="1:8" x14ac:dyDescent="0.25">
      <c r="A5" s="25" t="s">
        <v>40</v>
      </c>
      <c r="B5" s="6" t="s">
        <v>29</v>
      </c>
      <c r="C5" s="6" t="s">
        <v>13</v>
      </c>
      <c r="D5" s="6" t="s">
        <v>13</v>
      </c>
      <c r="E5" s="6" t="s">
        <v>18</v>
      </c>
      <c r="F5" s="6" t="s">
        <v>13</v>
      </c>
      <c r="G5" s="6" t="s">
        <v>15</v>
      </c>
      <c r="H5" s="6" t="s">
        <v>13</v>
      </c>
    </row>
    <row r="6" spans="1:8" x14ac:dyDescent="0.25">
      <c r="A6" s="26"/>
      <c r="B6" s="6" t="s">
        <v>14</v>
      </c>
      <c r="C6" s="6" t="s">
        <v>15</v>
      </c>
      <c r="D6" s="6" t="s">
        <v>15</v>
      </c>
      <c r="E6" s="6" t="s">
        <v>15</v>
      </c>
      <c r="F6" s="6" t="s">
        <v>15</v>
      </c>
      <c r="G6" s="6" t="s">
        <v>13</v>
      </c>
      <c r="H6" s="6" t="s">
        <v>15</v>
      </c>
    </row>
    <row r="7" spans="1:8" x14ac:dyDescent="0.25">
      <c r="A7" s="26"/>
      <c r="B7" s="6" t="s">
        <v>15</v>
      </c>
      <c r="C7" s="6" t="s">
        <v>14</v>
      </c>
      <c r="D7" s="6" t="s">
        <v>14</v>
      </c>
      <c r="E7" s="6"/>
      <c r="F7" s="6" t="s">
        <v>16</v>
      </c>
      <c r="G7" s="6" t="s">
        <v>14</v>
      </c>
      <c r="H7" s="6"/>
    </row>
    <row r="8" spans="1:8" x14ac:dyDescent="0.25">
      <c r="A8" s="26"/>
      <c r="B8" s="6" t="s">
        <v>16</v>
      </c>
      <c r="C8" s="6" t="s">
        <v>16</v>
      </c>
      <c r="D8" s="6" t="s">
        <v>16</v>
      </c>
      <c r="E8" s="6"/>
      <c r="F8" s="6" t="s">
        <v>14</v>
      </c>
      <c r="G8" s="6"/>
      <c r="H8" s="6"/>
    </row>
    <row r="9" spans="1:8" x14ac:dyDescent="0.25">
      <c r="A9" s="26"/>
      <c r="B9" s="6"/>
      <c r="C9" s="6"/>
      <c r="D9" s="6" t="s">
        <v>17</v>
      </c>
      <c r="E9" s="6"/>
      <c r="F9" s="6"/>
      <c r="G9" s="6"/>
      <c r="H9" s="6"/>
    </row>
    <row r="10" spans="1:8" ht="25.5" x14ac:dyDescent="0.25">
      <c r="B10" s="7" t="s">
        <v>55</v>
      </c>
    </row>
    <row r="12" spans="1:8" ht="15" customHeight="1" x14ac:dyDescent="0.25">
      <c r="A12" s="25" t="s">
        <v>39</v>
      </c>
      <c r="B12" s="25" t="s">
        <v>7</v>
      </c>
      <c r="C12" s="25" t="s">
        <v>8</v>
      </c>
      <c r="D12" s="25" t="s">
        <v>9</v>
      </c>
      <c r="E12" s="25" t="s">
        <v>10</v>
      </c>
      <c r="F12" s="25" t="s">
        <v>11</v>
      </c>
      <c r="G12" s="25" t="s">
        <v>12</v>
      </c>
      <c r="H12" s="25" t="s">
        <v>57</v>
      </c>
    </row>
    <row r="13" spans="1:8" x14ac:dyDescent="0.25">
      <c r="A13" s="27"/>
      <c r="B13" s="27"/>
      <c r="C13" s="27"/>
      <c r="D13" s="27"/>
      <c r="E13" s="27"/>
      <c r="F13" s="27"/>
      <c r="G13" s="27"/>
      <c r="H13" s="27"/>
    </row>
    <row r="14" spans="1:8" x14ac:dyDescent="0.25">
      <c r="A14" s="25" t="s">
        <v>40</v>
      </c>
      <c r="B14" s="6" t="s">
        <v>13</v>
      </c>
      <c r="C14" s="6" t="s">
        <v>15</v>
      </c>
      <c r="D14" s="6" t="s">
        <v>13</v>
      </c>
      <c r="E14" s="6" t="s">
        <v>13</v>
      </c>
      <c r="F14" s="6" t="s">
        <v>13</v>
      </c>
      <c r="G14" s="6" t="s">
        <v>15</v>
      </c>
      <c r="H14" s="6" t="s">
        <v>18</v>
      </c>
    </row>
    <row r="15" spans="1:8" x14ac:dyDescent="0.25">
      <c r="A15" s="26"/>
      <c r="B15" s="6" t="s">
        <v>15</v>
      </c>
      <c r="C15" s="6" t="s">
        <v>13</v>
      </c>
      <c r="D15" s="6" t="s">
        <v>15</v>
      </c>
      <c r="E15" s="6" t="s">
        <v>15</v>
      </c>
      <c r="F15" s="6" t="s">
        <v>15</v>
      </c>
      <c r="G15" s="6" t="s">
        <v>13</v>
      </c>
      <c r="H15" s="6" t="s">
        <v>15</v>
      </c>
    </row>
    <row r="16" spans="1:8" x14ac:dyDescent="0.25">
      <c r="A16" s="26"/>
      <c r="B16" s="6" t="s">
        <v>14</v>
      </c>
      <c r="C16" s="6"/>
      <c r="D16" s="6" t="s">
        <v>14</v>
      </c>
      <c r="E16" s="6" t="s">
        <v>14</v>
      </c>
      <c r="F16" s="6" t="s">
        <v>14</v>
      </c>
      <c r="G16" s="6" t="s">
        <v>14</v>
      </c>
      <c r="H16" s="6" t="s">
        <v>14</v>
      </c>
    </row>
    <row r="17" spans="1:8" x14ac:dyDescent="0.25">
      <c r="A17" s="26"/>
      <c r="B17" s="6" t="s">
        <v>19</v>
      </c>
      <c r="C17" s="6"/>
      <c r="D17" s="6" t="s">
        <v>16</v>
      </c>
      <c r="E17" s="6" t="s">
        <v>19</v>
      </c>
      <c r="F17" s="6"/>
      <c r="G17" s="6"/>
      <c r="H17" s="6"/>
    </row>
    <row r="19" spans="1:8" ht="65.25" customHeight="1" x14ac:dyDescent="0.25"/>
  </sheetData>
  <mergeCells count="19">
    <mergeCell ref="F3:F4"/>
    <mergeCell ref="G3:G4"/>
    <mergeCell ref="A12:A13"/>
    <mergeCell ref="A2:H2"/>
    <mergeCell ref="A14:A17"/>
    <mergeCell ref="H12:H13"/>
    <mergeCell ref="G12:G13"/>
    <mergeCell ref="A3:A4"/>
    <mergeCell ref="A5:A9"/>
    <mergeCell ref="H3:H4"/>
    <mergeCell ref="B12:B13"/>
    <mergeCell ref="C12:C13"/>
    <mergeCell ref="D12:D13"/>
    <mergeCell ref="E12:E13"/>
    <mergeCell ref="F12:F13"/>
    <mergeCell ref="B3:B4"/>
    <mergeCell ref="C3:C4"/>
    <mergeCell ref="D3:D4"/>
    <mergeCell ref="E3:E4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zoomScaleNormal="100" zoomScaleSheetLayoutView="100" workbookViewId="0">
      <selection activeCell="A6" sqref="A6:J6"/>
    </sheetView>
  </sheetViews>
  <sheetFormatPr baseColWidth="10" defaultRowHeight="12.75" x14ac:dyDescent="0.25"/>
  <cols>
    <col min="1" max="1" width="14.42578125" style="3" customWidth="1"/>
    <col min="2" max="2" width="10.5703125" style="3" customWidth="1"/>
    <col min="3" max="3" width="5.140625" style="3" customWidth="1"/>
    <col min="4" max="4" width="7.7109375" style="3" customWidth="1"/>
    <col min="5" max="5" width="7.85546875" style="3" customWidth="1"/>
    <col min="6" max="6" width="19" style="3" customWidth="1"/>
    <col min="7" max="7" width="10.140625" style="3" customWidth="1"/>
    <col min="8" max="8" width="8" style="3" customWidth="1"/>
    <col min="9" max="9" width="11.5703125" style="3" customWidth="1"/>
    <col min="10" max="10" width="12.28515625" style="3" customWidth="1"/>
    <col min="11" max="16384" width="11.42578125" style="3"/>
  </cols>
  <sheetData>
    <row r="1" spans="1:10" ht="60" customHeight="1" x14ac:dyDescent="0.25"/>
    <row r="2" spans="1:10" ht="45" customHeight="1" x14ac:dyDescent="0.25">
      <c r="A2" s="1" t="s">
        <v>20</v>
      </c>
      <c r="B2" s="1" t="s">
        <v>21</v>
      </c>
      <c r="C2" s="22" t="s">
        <v>36</v>
      </c>
      <c r="D2" s="24"/>
      <c r="E2" s="1" t="s">
        <v>22</v>
      </c>
      <c r="F2" s="1" t="s">
        <v>23</v>
      </c>
      <c r="G2" s="1" t="s">
        <v>24</v>
      </c>
      <c r="H2" s="1" t="s">
        <v>25</v>
      </c>
      <c r="I2" s="1" t="s">
        <v>26</v>
      </c>
      <c r="J2" s="1" t="s">
        <v>27</v>
      </c>
    </row>
    <row r="3" spans="1:10" x14ac:dyDescent="0.25">
      <c r="A3" s="9" t="s">
        <v>13</v>
      </c>
      <c r="B3" s="4"/>
      <c r="C3" s="4"/>
      <c r="D3" s="4"/>
      <c r="E3" s="4"/>
      <c r="F3" s="4"/>
      <c r="G3" s="4"/>
      <c r="H3" s="4"/>
      <c r="I3" s="4"/>
      <c r="J3" s="10">
        <f>(I4)</f>
        <v>7.4699999999999989</v>
      </c>
    </row>
    <row r="4" spans="1:10" x14ac:dyDescent="0.25">
      <c r="A4" s="9" t="s">
        <v>31</v>
      </c>
      <c r="B4" s="4"/>
      <c r="C4" s="4">
        <v>50</v>
      </c>
      <c r="D4" s="4" t="s">
        <v>35</v>
      </c>
      <c r="E4" s="4">
        <v>3</v>
      </c>
      <c r="F4" s="4" t="s">
        <v>33</v>
      </c>
      <c r="G4" s="4">
        <v>1.66</v>
      </c>
      <c r="H4" s="4" t="s">
        <v>32</v>
      </c>
      <c r="I4" s="10">
        <f>(G4*30)*E4*C4/1000</f>
        <v>7.4699999999999989</v>
      </c>
      <c r="J4" s="4"/>
    </row>
    <row r="5" spans="1:10" x14ac:dyDescent="0.25">
      <c r="A5" s="9" t="s">
        <v>15</v>
      </c>
      <c r="B5" s="4" t="s">
        <v>28</v>
      </c>
      <c r="C5" s="4">
        <v>60</v>
      </c>
      <c r="D5" s="4" t="s">
        <v>35</v>
      </c>
      <c r="E5" s="4">
        <v>1</v>
      </c>
      <c r="F5" s="4"/>
      <c r="G5" s="4">
        <v>2.1</v>
      </c>
      <c r="H5" s="4" t="s">
        <v>32</v>
      </c>
      <c r="I5" s="4"/>
      <c r="J5" s="11">
        <f>(G5*30)*E5*C5/1000</f>
        <v>3.78</v>
      </c>
    </row>
    <row r="6" spans="1:10" x14ac:dyDescent="0.25">
      <c r="A6" s="22" t="s">
        <v>50</v>
      </c>
      <c r="B6" s="23"/>
      <c r="C6" s="23"/>
      <c r="D6" s="23"/>
      <c r="E6" s="23"/>
      <c r="F6" s="23"/>
      <c r="G6" s="23"/>
      <c r="H6" s="23"/>
      <c r="I6" s="24"/>
      <c r="J6" s="14">
        <f>SUM(J2:J5)</f>
        <v>11.249999999999998</v>
      </c>
    </row>
    <row r="9" spans="1:10" ht="38.25" x14ac:dyDescent="0.25">
      <c r="A9" s="1" t="s">
        <v>20</v>
      </c>
      <c r="B9" s="1" t="s">
        <v>21</v>
      </c>
      <c r="C9" s="31" t="s">
        <v>59</v>
      </c>
      <c r="D9" s="32"/>
      <c r="E9" s="1" t="s">
        <v>22</v>
      </c>
      <c r="F9" s="1" t="s">
        <v>23</v>
      </c>
      <c r="G9" s="1" t="s">
        <v>24</v>
      </c>
      <c r="H9" s="1" t="s">
        <v>25</v>
      </c>
      <c r="I9" s="1" t="s">
        <v>60</v>
      </c>
      <c r="J9" s="1" t="s">
        <v>61</v>
      </c>
    </row>
    <row r="10" spans="1:10" x14ac:dyDescent="0.25">
      <c r="A10" s="9" t="s">
        <v>13</v>
      </c>
      <c r="B10" s="4"/>
      <c r="C10" s="4"/>
      <c r="D10" s="4"/>
      <c r="E10" s="4"/>
      <c r="F10" s="4"/>
      <c r="G10" s="4"/>
      <c r="H10" s="4"/>
      <c r="I10" s="4"/>
      <c r="J10" s="10">
        <f>(I11)</f>
        <v>7.4699999999999989</v>
      </c>
    </row>
    <row r="11" spans="1:10" x14ac:dyDescent="0.25">
      <c r="A11" s="9" t="s">
        <v>31</v>
      </c>
      <c r="B11" s="4"/>
      <c r="C11" s="4">
        <v>50</v>
      </c>
      <c r="D11" s="4" t="s">
        <v>35</v>
      </c>
      <c r="E11" s="4">
        <v>3</v>
      </c>
      <c r="F11" s="4" t="s">
        <v>33</v>
      </c>
      <c r="G11" s="4">
        <v>1.66</v>
      </c>
      <c r="H11" s="4" t="s">
        <v>32</v>
      </c>
      <c r="I11" s="10">
        <f>(G11*30)*E11*C11/1000</f>
        <v>7.4699999999999989</v>
      </c>
      <c r="J11" s="4"/>
    </row>
    <row r="12" spans="1:10" x14ac:dyDescent="0.25">
      <c r="A12" s="9" t="s">
        <v>15</v>
      </c>
      <c r="B12" s="4" t="s">
        <v>28</v>
      </c>
      <c r="C12" s="4">
        <v>60</v>
      </c>
      <c r="D12" s="4" t="s">
        <v>35</v>
      </c>
      <c r="E12" s="4">
        <v>1</v>
      </c>
      <c r="F12" s="4"/>
      <c r="G12" s="4">
        <v>2.1</v>
      </c>
      <c r="H12" s="4" t="s">
        <v>32</v>
      </c>
      <c r="I12" s="4"/>
      <c r="J12" s="11">
        <f>(G12*30)*E12*C12/1000</f>
        <v>3.78</v>
      </c>
    </row>
    <row r="13" spans="1:10" x14ac:dyDescent="0.25">
      <c r="A13" s="22" t="s">
        <v>50</v>
      </c>
      <c r="B13" s="23"/>
      <c r="C13" s="23"/>
      <c r="D13" s="23"/>
      <c r="E13" s="23"/>
      <c r="F13" s="23"/>
      <c r="G13" s="23"/>
      <c r="H13" s="23"/>
      <c r="I13" s="24"/>
      <c r="J13" s="14">
        <f>SUM(J9:J12)</f>
        <v>11.249999999999998</v>
      </c>
    </row>
    <row r="15" spans="1:10" ht="63.75" customHeight="1" x14ac:dyDescent="0.25"/>
  </sheetData>
  <mergeCells count="4">
    <mergeCell ref="C2:D2"/>
    <mergeCell ref="A6:I6"/>
    <mergeCell ref="C9:D9"/>
    <mergeCell ref="A13:I13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zoomScaleNormal="100" zoomScaleSheetLayoutView="100" workbookViewId="0">
      <selection activeCell="A8" sqref="A8:J8"/>
    </sheetView>
  </sheetViews>
  <sheetFormatPr baseColWidth="10" defaultRowHeight="12.75" x14ac:dyDescent="0.25"/>
  <cols>
    <col min="1" max="1" width="14.42578125" style="3" customWidth="1"/>
    <col min="2" max="2" width="11.28515625" style="3" customWidth="1"/>
    <col min="3" max="3" width="5.140625" style="3" customWidth="1"/>
    <col min="4" max="4" width="6.42578125" style="3" customWidth="1"/>
    <col min="5" max="5" width="7.85546875" style="3" customWidth="1"/>
    <col min="6" max="6" width="19" style="3" customWidth="1"/>
    <col min="7" max="7" width="10.28515625" style="3" customWidth="1"/>
    <col min="8" max="8" width="8" style="3" customWidth="1"/>
    <col min="9" max="9" width="11.28515625" style="3" customWidth="1"/>
    <col min="10" max="10" width="11.85546875" style="3" customWidth="1"/>
    <col min="11" max="16384" width="11.42578125" style="3"/>
  </cols>
  <sheetData>
    <row r="1" spans="1:10" ht="60" customHeight="1" x14ac:dyDescent="0.25"/>
    <row r="2" spans="1:10" ht="45" customHeight="1" x14ac:dyDescent="0.25">
      <c r="A2" s="1" t="s">
        <v>20</v>
      </c>
      <c r="B2" s="1" t="s">
        <v>21</v>
      </c>
      <c r="C2" s="22" t="s">
        <v>36</v>
      </c>
      <c r="D2" s="24"/>
      <c r="E2" s="1" t="s">
        <v>22</v>
      </c>
      <c r="F2" s="1" t="s">
        <v>23</v>
      </c>
      <c r="G2" s="1" t="s">
        <v>24</v>
      </c>
      <c r="H2" s="1" t="s">
        <v>25</v>
      </c>
      <c r="I2" s="1" t="s">
        <v>26</v>
      </c>
      <c r="J2" s="1" t="s">
        <v>27</v>
      </c>
    </row>
    <row r="3" spans="1:10" x14ac:dyDescent="0.25">
      <c r="A3" s="9" t="s">
        <v>13</v>
      </c>
      <c r="B3" s="4"/>
      <c r="C3" s="4"/>
      <c r="D3" s="4"/>
      <c r="E3" s="4"/>
      <c r="F3" s="4"/>
      <c r="G3" s="4"/>
      <c r="H3" s="4"/>
      <c r="I3" s="4"/>
      <c r="J3" s="10">
        <f>(I4)</f>
        <v>18.446400000000001</v>
      </c>
    </row>
    <row r="4" spans="1:10" x14ac:dyDescent="0.25">
      <c r="A4" s="9" t="s">
        <v>31</v>
      </c>
      <c r="B4" s="4"/>
      <c r="C4" s="4">
        <v>56</v>
      </c>
      <c r="D4" s="4" t="s">
        <v>35</v>
      </c>
      <c r="E4" s="4">
        <v>3</v>
      </c>
      <c r="F4" s="4" t="s">
        <v>33</v>
      </c>
      <c r="G4" s="4">
        <v>3.66</v>
      </c>
      <c r="H4" s="4" t="s">
        <v>32</v>
      </c>
      <c r="I4" s="10">
        <f>(G4*30)*E4*C4/1000</f>
        <v>18.446400000000001</v>
      </c>
      <c r="J4" s="4"/>
    </row>
    <row r="5" spans="1:10" x14ac:dyDescent="0.25">
      <c r="A5" s="9" t="s">
        <v>15</v>
      </c>
      <c r="B5" s="4" t="s">
        <v>28</v>
      </c>
      <c r="C5" s="4">
        <v>65</v>
      </c>
      <c r="D5" s="4" t="s">
        <v>35</v>
      </c>
      <c r="E5" s="4">
        <v>1</v>
      </c>
      <c r="F5" s="4"/>
      <c r="G5" s="4">
        <v>1.65</v>
      </c>
      <c r="H5" s="4" t="s">
        <v>32</v>
      </c>
      <c r="I5" s="4"/>
      <c r="J5" s="11">
        <f>(G5*30)*E5*C5/1000</f>
        <v>3.2174999999999998</v>
      </c>
    </row>
    <row r="6" spans="1:10" x14ac:dyDescent="0.25">
      <c r="A6" s="9" t="s">
        <v>14</v>
      </c>
      <c r="B6" s="4"/>
      <c r="C6" s="4">
        <v>338</v>
      </c>
      <c r="D6" s="4" t="s">
        <v>35</v>
      </c>
      <c r="E6" s="4">
        <v>1</v>
      </c>
      <c r="F6" s="4"/>
      <c r="G6" s="4">
        <f>(0.0269*60)</f>
        <v>1.6140000000000001</v>
      </c>
      <c r="H6" s="4" t="s">
        <v>34</v>
      </c>
      <c r="I6" s="4"/>
      <c r="J6" s="11">
        <f>(G6/60)*30*E6*C6/1000</f>
        <v>0.27276600000000001</v>
      </c>
    </row>
    <row r="7" spans="1:10" x14ac:dyDescent="0.25">
      <c r="A7" s="9" t="s">
        <v>16</v>
      </c>
      <c r="B7" s="4" t="s">
        <v>56</v>
      </c>
      <c r="C7" s="4">
        <v>109</v>
      </c>
      <c r="D7" s="4" t="s">
        <v>35</v>
      </c>
      <c r="E7" s="4">
        <v>1</v>
      </c>
      <c r="F7" s="4"/>
      <c r="G7" s="4">
        <v>7</v>
      </c>
      <c r="H7" s="4" t="s">
        <v>32</v>
      </c>
      <c r="I7" s="4"/>
      <c r="J7" s="11">
        <f>(G7)*30*E7*C7/1000</f>
        <v>22.89</v>
      </c>
    </row>
    <row r="8" spans="1:10" x14ac:dyDescent="0.25">
      <c r="A8" s="22" t="s">
        <v>51</v>
      </c>
      <c r="B8" s="23"/>
      <c r="C8" s="23"/>
      <c r="D8" s="23"/>
      <c r="E8" s="23"/>
      <c r="F8" s="23"/>
      <c r="G8" s="23"/>
      <c r="H8" s="23"/>
      <c r="I8" s="24"/>
      <c r="J8" s="14">
        <f>SUM(J3:J7)</f>
        <v>44.826666000000003</v>
      </c>
    </row>
    <row r="11" spans="1:10" ht="38.25" x14ac:dyDescent="0.25">
      <c r="A11" s="1" t="s">
        <v>20</v>
      </c>
      <c r="B11" s="1" t="s">
        <v>21</v>
      </c>
      <c r="C11" s="31" t="s">
        <v>59</v>
      </c>
      <c r="D11" s="32"/>
      <c r="E11" s="1" t="s">
        <v>22</v>
      </c>
      <c r="F11" s="1" t="s">
        <v>23</v>
      </c>
      <c r="G11" s="1" t="s">
        <v>24</v>
      </c>
      <c r="H11" s="1" t="s">
        <v>25</v>
      </c>
      <c r="I11" s="1" t="s">
        <v>60</v>
      </c>
      <c r="J11" s="1" t="s">
        <v>61</v>
      </c>
    </row>
    <row r="12" spans="1:10" x14ac:dyDescent="0.25">
      <c r="A12" s="9" t="s">
        <v>13</v>
      </c>
      <c r="B12" s="4"/>
      <c r="C12" s="4"/>
      <c r="D12" s="4"/>
      <c r="E12" s="4"/>
      <c r="F12" s="4"/>
      <c r="G12" s="4"/>
      <c r="H12" s="4"/>
      <c r="I12" s="4"/>
      <c r="J12" s="10">
        <f>(I13)</f>
        <v>19.764000000000003</v>
      </c>
    </row>
    <row r="13" spans="1:10" x14ac:dyDescent="0.25">
      <c r="A13" s="9" t="s">
        <v>31</v>
      </c>
      <c r="B13" s="4"/>
      <c r="C13" s="4">
        <v>60</v>
      </c>
      <c r="D13" s="4" t="s">
        <v>35</v>
      </c>
      <c r="E13" s="4">
        <v>3</v>
      </c>
      <c r="F13" s="4" t="s">
        <v>33</v>
      </c>
      <c r="G13" s="4">
        <v>3.66</v>
      </c>
      <c r="H13" s="4" t="s">
        <v>32</v>
      </c>
      <c r="I13" s="10">
        <f>(G13*30)*E13*C13/1000</f>
        <v>19.764000000000003</v>
      </c>
      <c r="J13" s="4"/>
    </row>
    <row r="14" spans="1:10" x14ac:dyDescent="0.25">
      <c r="A14" s="9" t="s">
        <v>15</v>
      </c>
      <c r="B14" s="4" t="s">
        <v>28</v>
      </c>
      <c r="C14" s="4">
        <v>70</v>
      </c>
      <c r="D14" s="4" t="s">
        <v>35</v>
      </c>
      <c r="E14" s="4">
        <v>1</v>
      </c>
      <c r="F14" s="4"/>
      <c r="G14" s="4">
        <v>1.65</v>
      </c>
      <c r="H14" s="4" t="s">
        <v>32</v>
      </c>
      <c r="I14" s="4"/>
      <c r="J14" s="11">
        <f>(G14*30)*E14*C14/1000</f>
        <v>3.4649999999999999</v>
      </c>
    </row>
    <row r="15" spans="1:10" x14ac:dyDescent="0.25">
      <c r="A15" s="9" t="s">
        <v>14</v>
      </c>
      <c r="B15" s="4"/>
      <c r="C15" s="4">
        <v>350</v>
      </c>
      <c r="D15" s="4" t="s">
        <v>35</v>
      </c>
      <c r="E15" s="4">
        <v>1</v>
      </c>
      <c r="F15" s="4"/>
      <c r="G15" s="4">
        <f>(0.0269*60)</f>
        <v>1.6140000000000001</v>
      </c>
      <c r="H15" s="4" t="s">
        <v>34</v>
      </c>
      <c r="I15" s="4"/>
      <c r="J15" s="11">
        <f>(G15/60)*30*E15*C15/1000</f>
        <v>0.28245000000000003</v>
      </c>
    </row>
    <row r="16" spans="1:10" x14ac:dyDescent="0.25">
      <c r="A16" s="9" t="s">
        <v>16</v>
      </c>
      <c r="B16" s="4" t="s">
        <v>56</v>
      </c>
      <c r="C16" s="4">
        <v>200</v>
      </c>
      <c r="D16" s="4" t="s">
        <v>35</v>
      </c>
      <c r="E16" s="4">
        <v>1</v>
      </c>
      <c r="F16" s="4"/>
      <c r="G16" s="4">
        <v>7</v>
      </c>
      <c r="H16" s="4" t="s">
        <v>32</v>
      </c>
      <c r="I16" s="4"/>
      <c r="J16" s="11">
        <f>(G16)*30*E16*C16/1000</f>
        <v>42</v>
      </c>
    </row>
    <row r="17" spans="1:10" x14ac:dyDescent="0.25">
      <c r="A17" s="22" t="s">
        <v>51</v>
      </c>
      <c r="B17" s="23"/>
      <c r="C17" s="23"/>
      <c r="D17" s="23"/>
      <c r="E17" s="23"/>
      <c r="F17" s="23"/>
      <c r="G17" s="23"/>
      <c r="H17" s="23"/>
      <c r="I17" s="24"/>
      <c r="J17" s="14">
        <f>SUM(J12:J16)</f>
        <v>65.511449999999996</v>
      </c>
    </row>
    <row r="19" spans="1:10" ht="64.5" customHeight="1" x14ac:dyDescent="0.25"/>
  </sheetData>
  <mergeCells count="4">
    <mergeCell ref="C2:D2"/>
    <mergeCell ref="A8:I8"/>
    <mergeCell ref="C11:D11"/>
    <mergeCell ref="A17:I17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zoomScaleNormal="100" zoomScaleSheetLayoutView="100" workbookViewId="0">
      <selection activeCell="A8" sqref="A8:J8"/>
    </sheetView>
  </sheetViews>
  <sheetFormatPr baseColWidth="10" defaultRowHeight="12.75" x14ac:dyDescent="0.25"/>
  <cols>
    <col min="1" max="1" width="14.42578125" style="3" customWidth="1"/>
    <col min="2" max="2" width="12" style="3" customWidth="1"/>
    <col min="3" max="3" width="5.140625" style="3" customWidth="1"/>
    <col min="4" max="4" width="6.85546875" style="3" customWidth="1"/>
    <col min="5" max="5" width="7.85546875" style="3" customWidth="1"/>
    <col min="6" max="6" width="18.7109375" style="3" customWidth="1"/>
    <col min="7" max="7" width="9.7109375" style="3" customWidth="1"/>
    <col min="8" max="8" width="8" style="3" customWidth="1"/>
    <col min="9" max="9" width="11.85546875" style="3" customWidth="1"/>
    <col min="10" max="10" width="12.42578125" style="3" customWidth="1"/>
    <col min="11" max="16384" width="11.42578125" style="3"/>
  </cols>
  <sheetData>
    <row r="1" spans="1:10" ht="58.5" customHeight="1" x14ac:dyDescent="0.25"/>
    <row r="2" spans="1:10" ht="45" customHeight="1" x14ac:dyDescent="0.25">
      <c r="A2" s="1" t="s">
        <v>20</v>
      </c>
      <c r="B2" s="1" t="s">
        <v>21</v>
      </c>
      <c r="C2" s="22" t="s">
        <v>36</v>
      </c>
      <c r="D2" s="24"/>
      <c r="E2" s="1" t="s">
        <v>22</v>
      </c>
      <c r="F2" s="1" t="s">
        <v>23</v>
      </c>
      <c r="G2" s="1" t="s">
        <v>24</v>
      </c>
      <c r="H2" s="1" t="s">
        <v>25</v>
      </c>
      <c r="I2" s="1" t="s">
        <v>26</v>
      </c>
      <c r="J2" s="1" t="s">
        <v>27</v>
      </c>
    </row>
    <row r="3" spans="1:10" x14ac:dyDescent="0.25">
      <c r="A3" s="9" t="s">
        <v>13</v>
      </c>
      <c r="B3" s="15"/>
      <c r="C3" s="16"/>
      <c r="D3" s="16"/>
      <c r="E3" s="16"/>
      <c r="F3" s="16"/>
      <c r="G3" s="16"/>
      <c r="H3" s="16"/>
      <c r="I3" s="16"/>
      <c r="J3" s="17">
        <f>(I4)</f>
        <v>10.509599999999999</v>
      </c>
    </row>
    <row r="4" spans="1:10" x14ac:dyDescent="0.25">
      <c r="A4" s="9" t="s">
        <v>31</v>
      </c>
      <c r="B4" s="18"/>
      <c r="C4" s="4">
        <v>58</v>
      </c>
      <c r="D4" s="4" t="s">
        <v>35</v>
      </c>
      <c r="E4" s="4">
        <v>2</v>
      </c>
      <c r="F4" s="4" t="s">
        <v>33</v>
      </c>
      <c r="G4" s="4">
        <v>3.02</v>
      </c>
      <c r="H4" s="4" t="s">
        <v>32</v>
      </c>
      <c r="I4" s="10">
        <f>(G4*30)*E4*C4/1000</f>
        <v>10.509599999999999</v>
      </c>
      <c r="J4" s="4"/>
    </row>
    <row r="5" spans="1:10" x14ac:dyDescent="0.25">
      <c r="A5" s="9" t="s">
        <v>15</v>
      </c>
      <c r="B5" s="18" t="s">
        <v>28</v>
      </c>
      <c r="C5" s="4">
        <v>57</v>
      </c>
      <c r="D5" s="4" t="s">
        <v>35</v>
      </c>
      <c r="E5" s="4">
        <v>1</v>
      </c>
      <c r="F5" s="4"/>
      <c r="G5" s="4">
        <v>2.17</v>
      </c>
      <c r="H5" s="4" t="s">
        <v>32</v>
      </c>
      <c r="I5" s="4"/>
      <c r="J5" s="11">
        <f>(G5*30)*E5*C5/1000</f>
        <v>3.7106999999999997</v>
      </c>
    </row>
    <row r="6" spans="1:10" x14ac:dyDescent="0.25">
      <c r="A6" s="9" t="s">
        <v>14</v>
      </c>
      <c r="B6" s="18"/>
      <c r="C6" s="4">
        <v>350</v>
      </c>
      <c r="D6" s="4" t="s">
        <v>35</v>
      </c>
      <c r="E6" s="4">
        <v>1</v>
      </c>
      <c r="F6" s="4"/>
      <c r="G6" s="11">
        <f>(0.0175*60)</f>
        <v>1.05</v>
      </c>
      <c r="H6" s="4" t="s">
        <v>34</v>
      </c>
      <c r="I6" s="4"/>
      <c r="J6" s="11">
        <f>(G6/60)*30*E6*C6/1000</f>
        <v>0.18375</v>
      </c>
    </row>
    <row r="7" spans="1:10" x14ac:dyDescent="0.25">
      <c r="A7" s="9" t="s">
        <v>19</v>
      </c>
      <c r="B7" s="19"/>
      <c r="C7" s="20">
        <v>21</v>
      </c>
      <c r="D7" s="20" t="s">
        <v>35</v>
      </c>
      <c r="E7" s="20">
        <v>1</v>
      </c>
      <c r="F7" s="20"/>
      <c r="G7" s="20">
        <v>1.44</v>
      </c>
      <c r="H7" s="20" t="s">
        <v>32</v>
      </c>
      <c r="I7" s="20"/>
      <c r="J7" s="21">
        <f>(G7)*30*E7*C7/1000</f>
        <v>0.9071999999999999</v>
      </c>
    </row>
    <row r="8" spans="1:10" ht="12.75" customHeight="1" x14ac:dyDescent="0.25">
      <c r="A8" s="22" t="s">
        <v>52</v>
      </c>
      <c r="B8" s="23"/>
      <c r="C8" s="23"/>
      <c r="D8" s="23"/>
      <c r="E8" s="23"/>
      <c r="F8" s="23"/>
      <c r="G8" s="23"/>
      <c r="H8" s="23"/>
      <c r="I8" s="24"/>
      <c r="J8" s="14">
        <f>SUM(J3:J7)</f>
        <v>15.311249999999998</v>
      </c>
    </row>
    <row r="11" spans="1:10" ht="38.25" x14ac:dyDescent="0.25">
      <c r="A11" s="1" t="s">
        <v>20</v>
      </c>
      <c r="B11" s="1" t="s">
        <v>21</v>
      </c>
      <c r="C11" s="31" t="s">
        <v>59</v>
      </c>
      <c r="D11" s="32"/>
      <c r="E11" s="1" t="s">
        <v>22</v>
      </c>
      <c r="F11" s="1" t="s">
        <v>23</v>
      </c>
      <c r="G11" s="1" t="s">
        <v>24</v>
      </c>
      <c r="H11" s="1" t="s">
        <v>25</v>
      </c>
      <c r="I11" s="1" t="s">
        <v>60</v>
      </c>
      <c r="J11" s="1" t="s">
        <v>61</v>
      </c>
    </row>
    <row r="12" spans="1:10" x14ac:dyDescent="0.25">
      <c r="A12" s="9" t="s">
        <v>13</v>
      </c>
      <c r="B12" s="15"/>
      <c r="C12" s="16"/>
      <c r="D12" s="16"/>
      <c r="E12" s="16"/>
      <c r="F12" s="16"/>
      <c r="G12" s="16"/>
      <c r="H12" s="16"/>
      <c r="I12" s="16"/>
      <c r="J12" s="17">
        <f>(I13)</f>
        <v>10.872</v>
      </c>
    </row>
    <row r="13" spans="1:10" x14ac:dyDescent="0.25">
      <c r="A13" s="9" t="s">
        <v>31</v>
      </c>
      <c r="B13" s="18"/>
      <c r="C13" s="4">
        <v>60</v>
      </c>
      <c r="D13" s="4" t="s">
        <v>35</v>
      </c>
      <c r="E13" s="4">
        <v>2</v>
      </c>
      <c r="F13" s="4" t="s">
        <v>33</v>
      </c>
      <c r="G13" s="4">
        <v>3.02</v>
      </c>
      <c r="H13" s="4" t="s">
        <v>32</v>
      </c>
      <c r="I13" s="10">
        <f>(G13*30)*E13*C13/1000</f>
        <v>10.872</v>
      </c>
      <c r="J13" s="4"/>
    </row>
    <row r="14" spans="1:10" x14ac:dyDescent="0.25">
      <c r="A14" s="9" t="s">
        <v>15</v>
      </c>
      <c r="B14" s="18" t="s">
        <v>28</v>
      </c>
      <c r="C14" s="4">
        <v>70</v>
      </c>
      <c r="D14" s="4" t="s">
        <v>35</v>
      </c>
      <c r="E14" s="4">
        <v>1</v>
      </c>
      <c r="F14" s="4"/>
      <c r="G14" s="4">
        <v>2.17</v>
      </c>
      <c r="H14" s="4" t="s">
        <v>32</v>
      </c>
      <c r="I14" s="4"/>
      <c r="J14" s="11">
        <f>(G14*30)*E14*C14/1000</f>
        <v>4.5570000000000004</v>
      </c>
    </row>
    <row r="15" spans="1:10" x14ac:dyDescent="0.25">
      <c r="A15" s="9" t="s">
        <v>14</v>
      </c>
      <c r="B15" s="18"/>
      <c r="C15" s="4">
        <v>350</v>
      </c>
      <c r="D15" s="4" t="s">
        <v>35</v>
      </c>
      <c r="E15" s="4">
        <v>1</v>
      </c>
      <c r="F15" s="4"/>
      <c r="G15" s="11">
        <f>(0.0175*60)</f>
        <v>1.05</v>
      </c>
      <c r="H15" s="4" t="s">
        <v>34</v>
      </c>
      <c r="I15" s="4"/>
      <c r="J15" s="11">
        <f>(G15/60)*30*E15*C15/1000</f>
        <v>0.18375</v>
      </c>
    </row>
    <row r="16" spans="1:10" x14ac:dyDescent="0.25">
      <c r="A16" s="9" t="s">
        <v>19</v>
      </c>
      <c r="B16" s="19"/>
      <c r="C16" s="20">
        <v>40</v>
      </c>
      <c r="D16" s="20" t="s">
        <v>35</v>
      </c>
      <c r="E16" s="20">
        <v>1</v>
      </c>
      <c r="F16" s="20"/>
      <c r="G16" s="20">
        <v>1.44</v>
      </c>
      <c r="H16" s="20" t="s">
        <v>32</v>
      </c>
      <c r="I16" s="20"/>
      <c r="J16" s="21">
        <f>(G16)*30*E16*C16/1000</f>
        <v>1.7279999999999998</v>
      </c>
    </row>
    <row r="17" spans="1:10" x14ac:dyDescent="0.25">
      <c r="A17" s="22" t="s">
        <v>52</v>
      </c>
      <c r="B17" s="23"/>
      <c r="C17" s="23"/>
      <c r="D17" s="23"/>
      <c r="E17" s="23"/>
      <c r="F17" s="23"/>
      <c r="G17" s="23"/>
      <c r="H17" s="23"/>
      <c r="I17" s="24"/>
      <c r="J17" s="14">
        <f>SUM(J12:J16)</f>
        <v>17.34075</v>
      </c>
    </row>
    <row r="19" spans="1:10" ht="64.5" customHeight="1" x14ac:dyDescent="0.25"/>
  </sheetData>
  <mergeCells count="4">
    <mergeCell ref="C2:D2"/>
    <mergeCell ref="A8:I8"/>
    <mergeCell ref="C11:D11"/>
    <mergeCell ref="A17:I17"/>
  </mergeCells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zoomScaleNormal="100" zoomScaleSheetLayoutView="100" workbookViewId="0">
      <selection activeCell="A7" sqref="A7:J7"/>
    </sheetView>
  </sheetViews>
  <sheetFormatPr baseColWidth="10" defaultRowHeight="12.75" x14ac:dyDescent="0.25"/>
  <cols>
    <col min="1" max="1" width="14.42578125" style="3" customWidth="1"/>
    <col min="2" max="2" width="11.5703125" style="3" customWidth="1"/>
    <col min="3" max="3" width="5.140625" style="3" customWidth="1"/>
    <col min="4" max="4" width="8.5703125" style="3" customWidth="1"/>
    <col min="5" max="5" width="7.85546875" style="3" customWidth="1"/>
    <col min="6" max="6" width="18.85546875" style="3" customWidth="1"/>
    <col min="7" max="7" width="10.5703125" style="3" customWidth="1"/>
    <col min="8" max="8" width="8" style="3" customWidth="1"/>
    <col min="9" max="9" width="11" style="3" customWidth="1"/>
    <col min="10" max="10" width="11.7109375" style="3" customWidth="1"/>
    <col min="11" max="16384" width="11.42578125" style="3"/>
  </cols>
  <sheetData>
    <row r="1" spans="1:10" ht="60" customHeight="1" x14ac:dyDescent="0.25"/>
    <row r="2" spans="1:10" ht="38.25" x14ac:dyDescent="0.25">
      <c r="A2" s="1" t="s">
        <v>20</v>
      </c>
      <c r="B2" s="1" t="s">
        <v>21</v>
      </c>
      <c r="C2" s="22" t="s">
        <v>36</v>
      </c>
      <c r="D2" s="24"/>
      <c r="E2" s="1" t="s">
        <v>22</v>
      </c>
      <c r="F2" s="1" t="s">
        <v>23</v>
      </c>
      <c r="G2" s="1" t="s">
        <v>24</v>
      </c>
      <c r="H2" s="1" t="s">
        <v>25</v>
      </c>
      <c r="I2" s="1" t="s">
        <v>26</v>
      </c>
      <c r="J2" s="1" t="s">
        <v>27</v>
      </c>
    </row>
    <row r="3" spans="1:10" x14ac:dyDescent="0.25">
      <c r="A3" s="9" t="s">
        <v>13</v>
      </c>
      <c r="B3" s="4"/>
      <c r="C3" s="4"/>
      <c r="D3" s="4"/>
      <c r="E3" s="4"/>
      <c r="F3" s="4"/>
      <c r="G3" s="4"/>
      <c r="H3" s="4"/>
      <c r="I3" s="4"/>
      <c r="J3" s="10">
        <f>(I4)</f>
        <v>15.8355</v>
      </c>
    </row>
    <row r="4" spans="1:10" x14ac:dyDescent="0.25">
      <c r="A4" s="9" t="s">
        <v>31</v>
      </c>
      <c r="B4" s="4"/>
      <c r="C4" s="4">
        <v>69</v>
      </c>
      <c r="D4" s="4" t="s">
        <v>35</v>
      </c>
      <c r="E4" s="4">
        <v>3</v>
      </c>
      <c r="F4" s="4" t="s">
        <v>33</v>
      </c>
      <c r="G4" s="4">
        <v>2.5499999999999998</v>
      </c>
      <c r="H4" s="4" t="s">
        <v>32</v>
      </c>
      <c r="I4" s="10">
        <f>(G4*30)*E4*C4/1000</f>
        <v>15.8355</v>
      </c>
      <c r="J4" s="4"/>
    </row>
    <row r="5" spans="1:10" x14ac:dyDescent="0.25">
      <c r="A5" s="9" t="s">
        <v>15</v>
      </c>
      <c r="B5" s="4" t="s">
        <v>28</v>
      </c>
      <c r="C5" s="4">
        <v>55</v>
      </c>
      <c r="D5" s="4" t="s">
        <v>35</v>
      </c>
      <c r="E5" s="4">
        <v>1</v>
      </c>
      <c r="F5" s="4"/>
      <c r="G5" s="4">
        <v>1.94</v>
      </c>
      <c r="H5" s="4" t="s">
        <v>32</v>
      </c>
      <c r="I5" s="4"/>
      <c r="J5" s="11">
        <f>(G5*30)*E5*C5/1000</f>
        <v>3.2009999999999996</v>
      </c>
    </row>
    <row r="6" spans="1:10" x14ac:dyDescent="0.25">
      <c r="A6" s="9" t="s">
        <v>14</v>
      </c>
      <c r="B6" s="4"/>
      <c r="C6" s="4">
        <v>350</v>
      </c>
      <c r="D6" s="4" t="s">
        <v>35</v>
      </c>
      <c r="E6" s="4">
        <v>1</v>
      </c>
      <c r="F6" s="4"/>
      <c r="G6" s="4">
        <f>(0.0341*60)</f>
        <v>2.0459999999999998</v>
      </c>
      <c r="H6" s="4" t="s">
        <v>34</v>
      </c>
      <c r="I6" s="4"/>
      <c r="J6" s="11">
        <f>(G6/60)*30*E6*C6/1000</f>
        <v>0.35804999999999998</v>
      </c>
    </row>
    <row r="7" spans="1:10" x14ac:dyDescent="0.25">
      <c r="A7" s="22" t="s">
        <v>53</v>
      </c>
      <c r="B7" s="23"/>
      <c r="C7" s="23"/>
      <c r="D7" s="23"/>
      <c r="E7" s="23"/>
      <c r="F7" s="23"/>
      <c r="G7" s="23"/>
      <c r="H7" s="23"/>
      <c r="I7" s="24"/>
      <c r="J7" s="14">
        <f>SUM(J3:J6)</f>
        <v>19.394549999999999</v>
      </c>
    </row>
    <row r="10" spans="1:10" ht="38.25" x14ac:dyDescent="0.25">
      <c r="A10" s="1" t="s">
        <v>20</v>
      </c>
      <c r="B10" s="1" t="s">
        <v>21</v>
      </c>
      <c r="C10" s="31" t="s">
        <v>59</v>
      </c>
      <c r="D10" s="32"/>
      <c r="E10" s="1" t="s">
        <v>22</v>
      </c>
      <c r="F10" s="1" t="s">
        <v>23</v>
      </c>
      <c r="G10" s="1" t="s">
        <v>24</v>
      </c>
      <c r="H10" s="1" t="s">
        <v>25</v>
      </c>
      <c r="I10" s="1" t="s">
        <v>60</v>
      </c>
      <c r="J10" s="1" t="s">
        <v>61</v>
      </c>
    </row>
    <row r="11" spans="1:10" x14ac:dyDescent="0.25">
      <c r="A11" s="9" t="s">
        <v>13</v>
      </c>
      <c r="B11" s="4"/>
      <c r="C11" s="4"/>
      <c r="D11" s="4"/>
      <c r="E11" s="4"/>
      <c r="F11" s="4"/>
      <c r="G11" s="4"/>
      <c r="H11" s="4"/>
      <c r="I11" s="4"/>
      <c r="J11" s="10">
        <f>(I12)</f>
        <v>13.77</v>
      </c>
    </row>
    <row r="12" spans="1:10" x14ac:dyDescent="0.25">
      <c r="A12" s="9" t="s">
        <v>31</v>
      </c>
      <c r="B12" s="4"/>
      <c r="C12" s="4">
        <v>60</v>
      </c>
      <c r="D12" s="4" t="s">
        <v>35</v>
      </c>
      <c r="E12" s="4">
        <v>3</v>
      </c>
      <c r="F12" s="4" t="s">
        <v>33</v>
      </c>
      <c r="G12" s="4">
        <v>2.5499999999999998</v>
      </c>
      <c r="H12" s="4" t="s">
        <v>32</v>
      </c>
      <c r="I12" s="10">
        <f>(G12*30)*E12*C12/1000</f>
        <v>13.77</v>
      </c>
      <c r="J12" s="4"/>
    </row>
    <row r="13" spans="1:10" x14ac:dyDescent="0.25">
      <c r="A13" s="9" t="s">
        <v>15</v>
      </c>
      <c r="B13" s="4" t="s">
        <v>28</v>
      </c>
      <c r="C13" s="4">
        <v>70</v>
      </c>
      <c r="D13" s="4" t="s">
        <v>35</v>
      </c>
      <c r="E13" s="4">
        <v>1</v>
      </c>
      <c r="F13" s="4"/>
      <c r="G13" s="4">
        <v>1.94</v>
      </c>
      <c r="H13" s="4" t="s">
        <v>32</v>
      </c>
      <c r="I13" s="4"/>
      <c r="J13" s="11">
        <f>(G13*30)*E13*C13/1000</f>
        <v>4.0739999999999998</v>
      </c>
    </row>
    <row r="14" spans="1:10" x14ac:dyDescent="0.25">
      <c r="A14" s="9" t="s">
        <v>14</v>
      </c>
      <c r="B14" s="4"/>
      <c r="C14" s="4">
        <v>350</v>
      </c>
      <c r="D14" s="4" t="s">
        <v>35</v>
      </c>
      <c r="E14" s="4">
        <v>1</v>
      </c>
      <c r="F14" s="4"/>
      <c r="G14" s="4">
        <f>(0.0341*60)</f>
        <v>2.0459999999999998</v>
      </c>
      <c r="H14" s="4" t="s">
        <v>34</v>
      </c>
      <c r="I14" s="4"/>
      <c r="J14" s="11">
        <f>(G14/60)*30*E14*C14/1000</f>
        <v>0.35804999999999998</v>
      </c>
    </row>
    <row r="15" spans="1:10" x14ac:dyDescent="0.25">
      <c r="A15" s="22" t="s">
        <v>53</v>
      </c>
      <c r="B15" s="23"/>
      <c r="C15" s="23"/>
      <c r="D15" s="23"/>
      <c r="E15" s="23"/>
      <c r="F15" s="23"/>
      <c r="G15" s="23"/>
      <c r="H15" s="23"/>
      <c r="I15" s="24"/>
      <c r="J15" s="14">
        <f>SUM(J11:J14)</f>
        <v>18.20205</v>
      </c>
    </row>
    <row r="17" ht="63" customHeight="1" x14ac:dyDescent="0.25"/>
  </sheetData>
  <mergeCells count="4">
    <mergeCell ref="C2:D2"/>
    <mergeCell ref="A7:I7"/>
    <mergeCell ref="C10:D10"/>
    <mergeCell ref="A15:I15"/>
  </mergeCells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zoomScaleSheetLayoutView="100" workbookViewId="0">
      <selection activeCell="A7" sqref="A7:J7"/>
    </sheetView>
  </sheetViews>
  <sheetFormatPr baseColWidth="10" defaultRowHeight="12.75" x14ac:dyDescent="0.25"/>
  <cols>
    <col min="1" max="1" width="14.42578125" style="3" customWidth="1"/>
    <col min="2" max="2" width="12.140625" style="3" customWidth="1"/>
    <col min="3" max="3" width="5.140625" style="3" customWidth="1"/>
    <col min="4" max="4" width="7.140625" style="3" customWidth="1"/>
    <col min="5" max="5" width="7.85546875" style="3" customWidth="1"/>
    <col min="6" max="6" width="19" style="3" customWidth="1"/>
    <col min="7" max="7" width="9" style="3" customWidth="1"/>
    <col min="8" max="8" width="8" style="3" customWidth="1"/>
    <col min="9" max="9" width="12.140625" style="3" customWidth="1"/>
    <col min="10" max="10" width="11.5703125" style="3" customWidth="1"/>
    <col min="11" max="16384" width="11.42578125" style="3"/>
  </cols>
  <sheetData>
    <row r="1" spans="1:10" ht="59.25" customHeight="1" x14ac:dyDescent="0.25"/>
    <row r="2" spans="1:10" ht="45" customHeight="1" x14ac:dyDescent="0.25">
      <c r="A2" s="1" t="s">
        <v>20</v>
      </c>
      <c r="B2" s="1" t="s">
        <v>21</v>
      </c>
      <c r="C2" s="22" t="s">
        <v>36</v>
      </c>
      <c r="D2" s="24"/>
      <c r="E2" s="1" t="s">
        <v>22</v>
      </c>
      <c r="F2" s="1" t="s">
        <v>23</v>
      </c>
      <c r="G2" s="1" t="s">
        <v>24</v>
      </c>
      <c r="H2" s="1" t="s">
        <v>25</v>
      </c>
      <c r="I2" s="1" t="s">
        <v>26</v>
      </c>
      <c r="J2" s="1" t="s">
        <v>27</v>
      </c>
    </row>
    <row r="3" spans="1:10" x14ac:dyDescent="0.25">
      <c r="A3" s="9" t="s">
        <v>13</v>
      </c>
      <c r="B3" s="4"/>
      <c r="C3" s="4"/>
      <c r="D3" s="4"/>
      <c r="E3" s="4"/>
      <c r="F3" s="4"/>
      <c r="G3" s="4"/>
      <c r="H3" s="4"/>
      <c r="I3" s="4"/>
      <c r="J3" s="10">
        <f>(I4)</f>
        <v>12.96</v>
      </c>
    </row>
    <row r="4" spans="1:10" x14ac:dyDescent="0.25">
      <c r="A4" s="9" t="s">
        <v>31</v>
      </c>
      <c r="B4" s="4"/>
      <c r="C4" s="4">
        <v>64</v>
      </c>
      <c r="D4" s="4" t="s">
        <v>35</v>
      </c>
      <c r="E4" s="4">
        <v>3</v>
      </c>
      <c r="F4" s="4" t="s">
        <v>33</v>
      </c>
      <c r="G4" s="4">
        <v>2.25</v>
      </c>
      <c r="H4" s="4" t="s">
        <v>32</v>
      </c>
      <c r="I4" s="10">
        <f>(G4*30)*E4*C4/1000</f>
        <v>12.96</v>
      </c>
      <c r="J4" s="4"/>
    </row>
    <row r="5" spans="1:10" x14ac:dyDescent="0.25">
      <c r="A5" s="9" t="s">
        <v>15</v>
      </c>
      <c r="B5" s="4" t="s">
        <v>28</v>
      </c>
      <c r="C5" s="4">
        <v>57</v>
      </c>
      <c r="D5" s="4" t="s">
        <v>35</v>
      </c>
      <c r="E5" s="4">
        <v>1</v>
      </c>
      <c r="F5" s="4"/>
      <c r="G5" s="4">
        <v>2.41</v>
      </c>
      <c r="H5" s="4" t="s">
        <v>32</v>
      </c>
      <c r="I5" s="4"/>
      <c r="J5" s="11">
        <f>(G5*30)*E5*C5/1000</f>
        <v>4.1211000000000002</v>
      </c>
    </row>
    <row r="6" spans="1:10" x14ac:dyDescent="0.25">
      <c r="A6" s="9" t="s">
        <v>14</v>
      </c>
      <c r="B6" s="4"/>
      <c r="C6" s="4">
        <v>350</v>
      </c>
      <c r="D6" s="4" t="s">
        <v>35</v>
      </c>
      <c r="E6" s="4">
        <v>1</v>
      </c>
      <c r="F6" s="4"/>
      <c r="G6" s="4">
        <f>(0.0154*60)</f>
        <v>0.92400000000000004</v>
      </c>
      <c r="H6" s="4" t="s">
        <v>34</v>
      </c>
      <c r="I6" s="4"/>
      <c r="J6" s="11">
        <f>(G6/60)*30*E6*C6/1000</f>
        <v>0.16170000000000001</v>
      </c>
    </row>
    <row r="7" spans="1:10" x14ac:dyDescent="0.25">
      <c r="A7" s="22" t="s">
        <v>54</v>
      </c>
      <c r="B7" s="23"/>
      <c r="C7" s="23"/>
      <c r="D7" s="23"/>
      <c r="E7" s="23"/>
      <c r="F7" s="23"/>
      <c r="G7" s="23"/>
      <c r="H7" s="23"/>
      <c r="I7" s="24"/>
      <c r="J7" s="14">
        <f>SUM(J3:J6)</f>
        <v>17.242799999999999</v>
      </c>
    </row>
    <row r="10" spans="1:10" ht="38.25" x14ac:dyDescent="0.25">
      <c r="A10" s="1" t="s">
        <v>20</v>
      </c>
      <c r="B10" s="1" t="s">
        <v>21</v>
      </c>
      <c r="C10" s="31" t="s">
        <v>59</v>
      </c>
      <c r="D10" s="32"/>
      <c r="E10" s="1" t="s">
        <v>22</v>
      </c>
      <c r="F10" s="1" t="s">
        <v>23</v>
      </c>
      <c r="G10" s="1" t="s">
        <v>24</v>
      </c>
      <c r="H10" s="1" t="s">
        <v>25</v>
      </c>
      <c r="I10" s="1" t="s">
        <v>60</v>
      </c>
      <c r="J10" s="1" t="s">
        <v>61</v>
      </c>
    </row>
    <row r="11" spans="1:10" x14ac:dyDescent="0.25">
      <c r="A11" s="9" t="s">
        <v>13</v>
      </c>
      <c r="B11" s="4"/>
      <c r="C11" s="4"/>
      <c r="D11" s="4"/>
      <c r="E11" s="4"/>
      <c r="F11" s="4"/>
      <c r="G11" s="4"/>
      <c r="H11" s="4"/>
      <c r="I11" s="4"/>
      <c r="J11" s="10">
        <f>(I12)</f>
        <v>13.77</v>
      </c>
    </row>
    <row r="12" spans="1:10" x14ac:dyDescent="0.25">
      <c r="A12" s="9" t="s">
        <v>31</v>
      </c>
      <c r="B12" s="4"/>
      <c r="C12" s="4">
        <v>60</v>
      </c>
      <c r="D12" s="4" t="s">
        <v>35</v>
      </c>
      <c r="E12" s="4">
        <v>3</v>
      </c>
      <c r="F12" s="4" t="s">
        <v>33</v>
      </c>
      <c r="G12" s="4">
        <v>2.5499999999999998</v>
      </c>
      <c r="H12" s="4" t="s">
        <v>32</v>
      </c>
      <c r="I12" s="10">
        <f>(G12*30)*E12*C12/1000</f>
        <v>13.77</v>
      </c>
      <c r="J12" s="4"/>
    </row>
    <row r="13" spans="1:10" x14ac:dyDescent="0.25">
      <c r="A13" s="9" t="s">
        <v>15</v>
      </c>
      <c r="B13" s="4" t="s">
        <v>28</v>
      </c>
      <c r="C13" s="4">
        <v>70</v>
      </c>
      <c r="D13" s="4" t="s">
        <v>35</v>
      </c>
      <c r="E13" s="4">
        <v>1</v>
      </c>
      <c r="F13" s="4"/>
      <c r="G13" s="4">
        <v>1.94</v>
      </c>
      <c r="H13" s="4" t="s">
        <v>32</v>
      </c>
      <c r="I13" s="4"/>
      <c r="J13" s="11">
        <f>(G13*30)*E13*C13/1000</f>
        <v>4.0739999999999998</v>
      </c>
    </row>
    <row r="14" spans="1:10" x14ac:dyDescent="0.25">
      <c r="A14" s="9" t="s">
        <v>14</v>
      </c>
      <c r="B14" s="4"/>
      <c r="C14" s="4">
        <v>350</v>
      </c>
      <c r="D14" s="4" t="s">
        <v>35</v>
      </c>
      <c r="E14" s="4">
        <v>1</v>
      </c>
      <c r="F14" s="4"/>
      <c r="G14" s="4">
        <f>(0.0341*60)</f>
        <v>2.0459999999999998</v>
      </c>
      <c r="H14" s="4" t="s">
        <v>34</v>
      </c>
      <c r="I14" s="4"/>
      <c r="J14" s="11">
        <f>(G14/60)*30*E14*C14/1000</f>
        <v>0.35804999999999998</v>
      </c>
    </row>
    <row r="15" spans="1:10" x14ac:dyDescent="0.25">
      <c r="A15" s="22" t="s">
        <v>54</v>
      </c>
      <c r="B15" s="23"/>
      <c r="C15" s="23"/>
      <c r="D15" s="23"/>
      <c r="E15" s="23"/>
      <c r="F15" s="23"/>
      <c r="G15" s="23"/>
      <c r="H15" s="23"/>
      <c r="I15" s="24"/>
      <c r="J15" s="14">
        <f>SUM(J11:J14)</f>
        <v>18.20205</v>
      </c>
    </row>
    <row r="17" ht="63" customHeight="1" x14ac:dyDescent="0.25"/>
  </sheetData>
  <mergeCells count="4">
    <mergeCell ref="C2:D2"/>
    <mergeCell ref="A7:I7"/>
    <mergeCell ref="C10:D10"/>
    <mergeCell ref="A15:I15"/>
  </mergeCells>
  <pageMargins left="0.7" right="0.7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2" zoomScaleNormal="100" zoomScaleSheetLayoutView="115" workbookViewId="0">
      <selection activeCell="A17" sqref="A17"/>
    </sheetView>
  </sheetViews>
  <sheetFormatPr baseColWidth="10" defaultRowHeight="12.75" x14ac:dyDescent="0.25"/>
  <cols>
    <col min="1" max="1" width="14.42578125" style="3" customWidth="1"/>
    <col min="2" max="2" width="10.85546875" style="3" customWidth="1"/>
    <col min="3" max="3" width="5.140625" style="3" customWidth="1"/>
    <col min="4" max="4" width="6.5703125" style="3" customWidth="1"/>
    <col min="5" max="5" width="7.85546875" style="3" customWidth="1"/>
    <col min="6" max="6" width="19.42578125" style="3" customWidth="1"/>
    <col min="7" max="7" width="9.5703125" style="3" customWidth="1"/>
    <col min="8" max="8" width="8" style="3" customWidth="1"/>
    <col min="9" max="9" width="11.140625" style="3" customWidth="1"/>
    <col min="10" max="10" width="11.85546875" style="3" customWidth="1"/>
    <col min="11" max="16384" width="11.42578125" style="3"/>
  </cols>
  <sheetData>
    <row r="1" spans="1:10" ht="62.25" customHeight="1" x14ac:dyDescent="0.25"/>
    <row r="2" spans="1:10" ht="45" customHeight="1" x14ac:dyDescent="0.25">
      <c r="A2" s="1" t="s">
        <v>20</v>
      </c>
      <c r="B2" s="1" t="s">
        <v>21</v>
      </c>
      <c r="C2" s="22" t="s">
        <v>36</v>
      </c>
      <c r="D2" s="24"/>
      <c r="E2" s="1" t="s">
        <v>22</v>
      </c>
      <c r="F2" s="1" t="s">
        <v>23</v>
      </c>
      <c r="G2" s="1" t="s">
        <v>24</v>
      </c>
      <c r="H2" s="1" t="s">
        <v>25</v>
      </c>
      <c r="I2" s="1" t="s">
        <v>26</v>
      </c>
      <c r="J2" s="1" t="s">
        <v>27</v>
      </c>
    </row>
    <row r="3" spans="1:10" x14ac:dyDescent="0.25">
      <c r="A3" s="9" t="s">
        <v>13</v>
      </c>
      <c r="B3" s="4"/>
      <c r="C3" s="4"/>
      <c r="D3" s="4"/>
      <c r="E3" s="4"/>
      <c r="F3" s="4"/>
      <c r="G3" s="4"/>
      <c r="H3" s="4"/>
      <c r="I3" s="4"/>
      <c r="J3" s="10">
        <f>(I4)</f>
        <v>16.2</v>
      </c>
    </row>
    <row r="4" spans="1:10" x14ac:dyDescent="0.25">
      <c r="A4" s="9" t="s">
        <v>31</v>
      </c>
      <c r="B4" s="4"/>
      <c r="C4" s="4">
        <v>60</v>
      </c>
      <c r="D4" s="4" t="s">
        <v>35</v>
      </c>
      <c r="E4" s="4">
        <v>3</v>
      </c>
      <c r="F4" s="4" t="s">
        <v>33</v>
      </c>
      <c r="G4" s="4">
        <v>3</v>
      </c>
      <c r="H4" s="4" t="s">
        <v>32</v>
      </c>
      <c r="I4" s="10">
        <f>(G4*30)*E4*C4/1000</f>
        <v>16.2</v>
      </c>
      <c r="J4" s="4"/>
    </row>
    <row r="5" spans="1:10" x14ac:dyDescent="0.25">
      <c r="A5" s="9" t="s">
        <v>15</v>
      </c>
      <c r="B5" s="4" t="s">
        <v>28</v>
      </c>
      <c r="C5" s="4">
        <v>60</v>
      </c>
      <c r="D5" s="4" t="s">
        <v>35</v>
      </c>
      <c r="E5" s="4">
        <v>1</v>
      </c>
      <c r="F5" s="4"/>
      <c r="G5" s="4">
        <v>2</v>
      </c>
      <c r="H5" s="4" t="s">
        <v>32</v>
      </c>
      <c r="I5" s="4"/>
      <c r="J5" s="11">
        <f>(G5*30)*E5*C5/1000</f>
        <v>3.6</v>
      </c>
    </row>
    <row r="6" spans="1:10" x14ac:dyDescent="0.25">
      <c r="A6" s="9" t="s">
        <v>14</v>
      </c>
      <c r="B6" s="4"/>
      <c r="C6" s="4">
        <v>348</v>
      </c>
      <c r="D6" s="4" t="s">
        <v>35</v>
      </c>
      <c r="E6" s="4">
        <v>1</v>
      </c>
      <c r="F6" s="4"/>
      <c r="G6" s="4">
        <v>1.43</v>
      </c>
      <c r="H6" s="4" t="s">
        <v>34</v>
      </c>
      <c r="I6" s="4"/>
      <c r="J6" s="11">
        <f>(G6/60)*30*E6*C6/1000</f>
        <v>0.24881999999999999</v>
      </c>
    </row>
    <row r="7" spans="1:10" x14ac:dyDescent="0.25">
      <c r="A7" s="22" t="s">
        <v>58</v>
      </c>
      <c r="B7" s="23"/>
      <c r="C7" s="23"/>
      <c r="D7" s="23"/>
      <c r="E7" s="23"/>
      <c r="F7" s="23"/>
      <c r="G7" s="23"/>
      <c r="H7" s="23"/>
      <c r="I7" s="24"/>
      <c r="J7" s="14">
        <f>SUM(J3:J6)</f>
        <v>20.048819999999999</v>
      </c>
    </row>
    <row r="10" spans="1:10" ht="38.25" x14ac:dyDescent="0.25">
      <c r="A10" s="1" t="s">
        <v>20</v>
      </c>
      <c r="B10" s="1" t="s">
        <v>21</v>
      </c>
      <c r="C10" s="31" t="s">
        <v>59</v>
      </c>
      <c r="D10" s="32"/>
      <c r="E10" s="1" t="s">
        <v>22</v>
      </c>
      <c r="F10" s="1" t="s">
        <v>23</v>
      </c>
      <c r="G10" s="1" t="s">
        <v>24</v>
      </c>
      <c r="H10" s="1" t="s">
        <v>25</v>
      </c>
      <c r="I10" s="1" t="s">
        <v>60</v>
      </c>
      <c r="J10" s="1" t="s">
        <v>61</v>
      </c>
    </row>
    <row r="11" spans="1:10" x14ac:dyDescent="0.25">
      <c r="A11" s="9" t="s">
        <v>13</v>
      </c>
      <c r="B11" s="4"/>
      <c r="C11" s="4"/>
      <c r="D11" s="4"/>
      <c r="E11" s="4"/>
      <c r="F11" s="4"/>
      <c r="G11" s="4"/>
      <c r="H11" s="4"/>
      <c r="I11" s="4"/>
      <c r="J11" s="10">
        <f>(I12)</f>
        <v>16.2</v>
      </c>
    </row>
    <row r="12" spans="1:10" x14ac:dyDescent="0.25">
      <c r="A12" s="9" t="s">
        <v>31</v>
      </c>
      <c r="B12" s="4"/>
      <c r="C12" s="4">
        <v>60</v>
      </c>
      <c r="D12" s="4" t="s">
        <v>35</v>
      </c>
      <c r="E12" s="4">
        <v>3</v>
      </c>
      <c r="F12" s="4" t="s">
        <v>33</v>
      </c>
      <c r="G12" s="4">
        <v>3</v>
      </c>
      <c r="H12" s="4" t="s">
        <v>32</v>
      </c>
      <c r="I12" s="10">
        <f>(G12*30)*E12*C12/1000</f>
        <v>16.2</v>
      </c>
      <c r="J12" s="4"/>
    </row>
    <row r="13" spans="1:10" x14ac:dyDescent="0.25">
      <c r="A13" s="9" t="s">
        <v>15</v>
      </c>
      <c r="B13" s="4" t="s">
        <v>28</v>
      </c>
      <c r="C13" s="4">
        <v>70</v>
      </c>
      <c r="D13" s="4" t="s">
        <v>35</v>
      </c>
      <c r="E13" s="4">
        <v>1</v>
      </c>
      <c r="F13" s="4"/>
      <c r="G13" s="4">
        <v>2</v>
      </c>
      <c r="H13" s="4" t="s">
        <v>32</v>
      </c>
      <c r="I13" s="4"/>
      <c r="J13" s="11">
        <f>(G13*30)*E13*C13/1000</f>
        <v>4.2</v>
      </c>
    </row>
    <row r="14" spans="1:10" x14ac:dyDescent="0.25">
      <c r="A14" s="9" t="s">
        <v>14</v>
      </c>
      <c r="B14" s="4"/>
      <c r="C14" s="4">
        <v>350</v>
      </c>
      <c r="D14" s="4" t="s">
        <v>35</v>
      </c>
      <c r="E14" s="4">
        <v>1</v>
      </c>
      <c r="F14" s="4"/>
      <c r="G14" s="4">
        <v>1.43</v>
      </c>
      <c r="H14" s="4" t="s">
        <v>34</v>
      </c>
      <c r="I14" s="4"/>
      <c r="J14" s="11">
        <f>(G14/60)*30*E14*C14/1000</f>
        <v>0.25024999999999997</v>
      </c>
    </row>
    <row r="15" spans="1:10" x14ac:dyDescent="0.25">
      <c r="A15" s="22" t="s">
        <v>58</v>
      </c>
      <c r="B15" s="23"/>
      <c r="C15" s="23"/>
      <c r="D15" s="23"/>
      <c r="E15" s="23"/>
      <c r="F15" s="23"/>
      <c r="G15" s="23"/>
      <c r="H15" s="23"/>
      <c r="I15" s="24"/>
      <c r="J15" s="14">
        <f>SUM(J11:J14)</f>
        <v>20.65025</v>
      </c>
    </row>
    <row r="17" ht="64.5" customHeight="1" x14ac:dyDescent="0.25"/>
  </sheetData>
  <mergeCells count="4">
    <mergeCell ref="C2:D2"/>
    <mergeCell ref="A7:I7"/>
    <mergeCell ref="C10:D10"/>
    <mergeCell ref="A15:I15"/>
  </mergeCells>
  <pageMargins left="0.7" right="0.7" top="0.75" bottom="0.75" header="0.3" footer="0.3"/>
  <pageSetup paperSize="9" orientation="landscape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zoomScaleNormal="100" zoomScaleSheetLayoutView="100" workbookViewId="0">
      <selection activeCell="A20" sqref="A20"/>
    </sheetView>
  </sheetViews>
  <sheetFormatPr baseColWidth="10" defaultColWidth="14.28515625" defaultRowHeight="12.75" x14ac:dyDescent="0.25"/>
  <cols>
    <col min="1" max="5" width="14.28515625" style="3"/>
    <col min="6" max="6" width="20.5703125" style="3" customWidth="1"/>
    <col min="7" max="8" width="14.28515625" style="3"/>
    <col min="9" max="9" width="14.28515625" style="3" customWidth="1"/>
    <col min="10" max="16384" width="14.28515625" style="3"/>
  </cols>
  <sheetData>
    <row r="1" spans="1:11" ht="63" customHeight="1" x14ac:dyDescent="0.25"/>
    <row r="2" spans="1:11" ht="44.25" customHeight="1" x14ac:dyDescent="0.25">
      <c r="A2" s="1" t="s">
        <v>20</v>
      </c>
      <c r="B2" s="1" t="s">
        <v>21</v>
      </c>
      <c r="C2" s="22" t="s">
        <v>36</v>
      </c>
      <c r="D2" s="24"/>
      <c r="E2" s="1" t="s">
        <v>22</v>
      </c>
      <c r="F2" s="1" t="s">
        <v>23</v>
      </c>
      <c r="G2" s="1" t="s">
        <v>24</v>
      </c>
      <c r="H2" s="1" t="s">
        <v>25</v>
      </c>
      <c r="I2" s="1" t="s">
        <v>26</v>
      </c>
      <c r="J2" s="1" t="s">
        <v>27</v>
      </c>
      <c r="K2" s="8"/>
    </row>
    <row r="3" spans="1:11" x14ac:dyDescent="0.25">
      <c r="A3" s="9" t="s">
        <v>13</v>
      </c>
      <c r="B3" s="4"/>
      <c r="C3" s="4"/>
      <c r="D3" s="4"/>
      <c r="E3" s="4"/>
      <c r="F3" s="4"/>
      <c r="G3" s="4"/>
      <c r="H3" s="4"/>
      <c r="I3" s="4"/>
      <c r="J3" s="10">
        <f>(I4+I5)</f>
        <v>16.839899999999997</v>
      </c>
    </row>
    <row r="4" spans="1:11" x14ac:dyDescent="0.25">
      <c r="A4" s="9" t="s">
        <v>31</v>
      </c>
      <c r="B4" s="4"/>
      <c r="C4" s="4">
        <v>73</v>
      </c>
      <c r="D4" s="4" t="s">
        <v>35</v>
      </c>
      <c r="E4" s="4">
        <v>3</v>
      </c>
      <c r="F4" s="4" t="s">
        <v>33</v>
      </c>
      <c r="G4" s="4">
        <v>2.2799999999999998</v>
      </c>
      <c r="H4" s="4" t="s">
        <v>32</v>
      </c>
      <c r="I4" s="10">
        <f>(G4*30)*E4*C4/1000</f>
        <v>14.979599999999998</v>
      </c>
      <c r="J4" s="4"/>
    </row>
    <row r="5" spans="1:11" x14ac:dyDescent="0.25">
      <c r="A5" s="9" t="s">
        <v>30</v>
      </c>
      <c r="B5" s="4"/>
      <c r="C5" s="4">
        <v>13</v>
      </c>
      <c r="D5" s="4" t="s">
        <v>35</v>
      </c>
      <c r="E5" s="4">
        <v>3</v>
      </c>
      <c r="F5" s="4" t="s">
        <v>33</v>
      </c>
      <c r="G5" s="4">
        <v>1.59</v>
      </c>
      <c r="H5" s="4" t="s">
        <v>32</v>
      </c>
      <c r="I5" s="10">
        <f>(G5*30)*E5*C5/1000</f>
        <v>1.8603000000000003</v>
      </c>
      <c r="J5" s="4"/>
    </row>
    <row r="6" spans="1:11" x14ac:dyDescent="0.25">
      <c r="A6" s="9" t="s">
        <v>14</v>
      </c>
      <c r="B6" s="4"/>
      <c r="C6" s="4">
        <v>350</v>
      </c>
      <c r="D6" s="4" t="s">
        <v>35</v>
      </c>
      <c r="E6" s="4">
        <v>1</v>
      </c>
      <c r="F6" s="4"/>
      <c r="G6" s="4">
        <v>1.7</v>
      </c>
      <c r="H6" s="4" t="s">
        <v>34</v>
      </c>
      <c r="I6" s="4"/>
      <c r="J6" s="11">
        <f>(G6/60)*30*E6*C6/1000</f>
        <v>0.29749999999999999</v>
      </c>
    </row>
    <row r="7" spans="1:11" x14ac:dyDescent="0.25">
      <c r="A7" s="9" t="s">
        <v>15</v>
      </c>
      <c r="B7" s="4" t="s">
        <v>28</v>
      </c>
      <c r="C7" s="4">
        <v>56</v>
      </c>
      <c r="D7" s="4" t="s">
        <v>35</v>
      </c>
      <c r="E7" s="4">
        <v>1</v>
      </c>
      <c r="F7" s="4"/>
      <c r="G7" s="4">
        <v>3.12</v>
      </c>
      <c r="H7" s="4" t="s">
        <v>32</v>
      </c>
      <c r="I7" s="4"/>
      <c r="J7" s="11">
        <f>(G7)*30*E7*C7/1000</f>
        <v>5.2416</v>
      </c>
    </row>
    <row r="8" spans="1:11" x14ac:dyDescent="0.25">
      <c r="A8" s="9" t="s">
        <v>16</v>
      </c>
      <c r="B8" s="4" t="s">
        <v>56</v>
      </c>
      <c r="C8" s="4">
        <v>134</v>
      </c>
      <c r="D8" s="4" t="s">
        <v>35</v>
      </c>
      <c r="E8" s="4">
        <v>1</v>
      </c>
      <c r="F8" s="4"/>
      <c r="G8" s="4">
        <v>7</v>
      </c>
      <c r="H8" s="4" t="s">
        <v>32</v>
      </c>
      <c r="I8" s="4"/>
      <c r="J8" s="11">
        <f>(G8)*30*E8*C8/1000</f>
        <v>28.14</v>
      </c>
    </row>
    <row r="9" spans="1:11" ht="13.5" customHeight="1" x14ac:dyDescent="0.25">
      <c r="A9" s="28" t="s">
        <v>38</v>
      </c>
      <c r="B9" s="29"/>
      <c r="C9" s="29"/>
      <c r="D9" s="29"/>
      <c r="E9" s="29"/>
      <c r="F9" s="29"/>
      <c r="G9" s="29"/>
      <c r="H9" s="29"/>
      <c r="I9" s="30"/>
      <c r="J9" s="13">
        <f>SUM(J3:J8)</f>
        <v>50.518999999999998</v>
      </c>
    </row>
    <row r="11" spans="1:11" ht="51.75" customHeight="1" x14ac:dyDescent="0.25">
      <c r="A11" s="1" t="s">
        <v>20</v>
      </c>
      <c r="B11" s="1" t="s">
        <v>21</v>
      </c>
      <c r="C11" s="22" t="s">
        <v>59</v>
      </c>
      <c r="D11" s="24"/>
      <c r="E11" s="1" t="s">
        <v>22</v>
      </c>
      <c r="F11" s="1" t="s">
        <v>23</v>
      </c>
      <c r="G11" s="1" t="s">
        <v>24</v>
      </c>
      <c r="H11" s="1" t="s">
        <v>25</v>
      </c>
      <c r="I11" s="1" t="s">
        <v>26</v>
      </c>
      <c r="J11" s="1" t="s">
        <v>27</v>
      </c>
    </row>
    <row r="12" spans="1:11" x14ac:dyDescent="0.25">
      <c r="A12" s="9" t="s">
        <v>13</v>
      </c>
      <c r="B12" s="4"/>
      <c r="C12" s="4"/>
      <c r="D12" s="4"/>
      <c r="E12" s="4"/>
      <c r="F12" s="4"/>
      <c r="G12" s="4"/>
      <c r="H12" s="4"/>
      <c r="I12" s="4"/>
      <c r="J12" s="10">
        <f>(I13+I14)</f>
        <v>23.382000000000001</v>
      </c>
    </row>
    <row r="13" spans="1:11" x14ac:dyDescent="0.25">
      <c r="A13" s="9" t="s">
        <v>31</v>
      </c>
      <c r="B13" s="4"/>
      <c r="C13" s="4">
        <v>100</v>
      </c>
      <c r="D13" s="4" t="s">
        <v>35</v>
      </c>
      <c r="E13" s="4">
        <v>3</v>
      </c>
      <c r="F13" s="4" t="s">
        <v>33</v>
      </c>
      <c r="G13" s="4">
        <v>2.2799999999999998</v>
      </c>
      <c r="H13" s="4" t="s">
        <v>32</v>
      </c>
      <c r="I13" s="10">
        <f>(G13*30)*E13*C13/1000</f>
        <v>20.52</v>
      </c>
      <c r="J13" s="4"/>
    </row>
    <row r="14" spans="1:11" x14ac:dyDescent="0.25">
      <c r="A14" s="9" t="s">
        <v>30</v>
      </c>
      <c r="B14" s="4"/>
      <c r="C14" s="4">
        <v>20</v>
      </c>
      <c r="D14" s="4" t="s">
        <v>35</v>
      </c>
      <c r="E14" s="4">
        <v>3</v>
      </c>
      <c r="F14" s="4" t="s">
        <v>33</v>
      </c>
      <c r="G14" s="4">
        <v>1.59</v>
      </c>
      <c r="H14" s="4" t="s">
        <v>32</v>
      </c>
      <c r="I14" s="10">
        <f>(G14*30)*E14*C14/1000</f>
        <v>2.8620000000000005</v>
      </c>
      <c r="J14" s="4"/>
    </row>
    <row r="15" spans="1:11" x14ac:dyDescent="0.25">
      <c r="A15" s="9" t="s">
        <v>14</v>
      </c>
      <c r="B15" s="4"/>
      <c r="C15" s="4">
        <v>350</v>
      </c>
      <c r="D15" s="4" t="s">
        <v>35</v>
      </c>
      <c r="E15" s="4">
        <v>1</v>
      </c>
      <c r="F15" s="4"/>
      <c r="G15" s="4">
        <v>1.7</v>
      </c>
      <c r="H15" s="4" t="s">
        <v>34</v>
      </c>
      <c r="I15" s="4"/>
      <c r="J15" s="11">
        <f>(G15/60)*30*E15*C15/1000</f>
        <v>0.29749999999999999</v>
      </c>
    </row>
    <row r="16" spans="1:11" x14ac:dyDescent="0.25">
      <c r="A16" s="9" t="s">
        <v>15</v>
      </c>
      <c r="B16" s="4" t="s">
        <v>28</v>
      </c>
      <c r="C16" s="4">
        <v>70</v>
      </c>
      <c r="D16" s="4" t="s">
        <v>35</v>
      </c>
      <c r="E16" s="4">
        <v>1</v>
      </c>
      <c r="F16" s="4"/>
      <c r="G16" s="4">
        <v>3.12</v>
      </c>
      <c r="H16" s="4" t="s">
        <v>32</v>
      </c>
      <c r="I16" s="4"/>
      <c r="J16" s="11">
        <f>(G16)*30*E16*C16/1000</f>
        <v>6.5520000000000005</v>
      </c>
    </row>
    <row r="17" spans="1:10" x14ac:dyDescent="0.25">
      <c r="A17" s="9" t="s">
        <v>16</v>
      </c>
      <c r="B17" s="4" t="s">
        <v>56</v>
      </c>
      <c r="C17" s="4">
        <v>200</v>
      </c>
      <c r="D17" s="4" t="s">
        <v>35</v>
      </c>
      <c r="E17" s="4">
        <v>1</v>
      </c>
      <c r="F17" s="4"/>
      <c r="G17" s="4">
        <v>7</v>
      </c>
      <c r="H17" s="4" t="s">
        <v>32</v>
      </c>
      <c r="I17" s="4"/>
      <c r="J17" s="11">
        <f>(G17)*30*E17*C17/1000</f>
        <v>42</v>
      </c>
    </row>
    <row r="18" spans="1:10" x14ac:dyDescent="0.25">
      <c r="A18" s="28" t="s">
        <v>38</v>
      </c>
      <c r="B18" s="29"/>
      <c r="C18" s="29"/>
      <c r="D18" s="29"/>
      <c r="E18" s="29"/>
      <c r="F18" s="29"/>
      <c r="G18" s="29"/>
      <c r="H18" s="29"/>
      <c r="I18" s="30"/>
      <c r="J18" s="12">
        <f>SUM(J12:J17)</f>
        <v>72.231499999999997</v>
      </c>
    </row>
    <row r="20" spans="1:10" ht="64.5" customHeight="1" x14ac:dyDescent="0.25"/>
  </sheetData>
  <mergeCells count="4">
    <mergeCell ref="A9:I9"/>
    <mergeCell ref="C2:D2"/>
    <mergeCell ref="C11:D11"/>
    <mergeCell ref="A18:I18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zoomScaleNormal="100" zoomScaleSheetLayoutView="100" workbookViewId="0">
      <selection activeCell="A19" sqref="A19"/>
    </sheetView>
  </sheetViews>
  <sheetFormatPr baseColWidth="10" defaultRowHeight="12.75" x14ac:dyDescent="0.25"/>
  <cols>
    <col min="1" max="1" width="14.42578125" style="3" customWidth="1"/>
    <col min="2" max="2" width="12" style="3" customWidth="1"/>
    <col min="3" max="3" width="13.85546875" style="3" customWidth="1"/>
    <col min="4" max="4" width="8.5703125" style="3" customWidth="1"/>
    <col min="5" max="5" width="7.85546875" style="3" customWidth="1"/>
    <col min="6" max="6" width="21.42578125" style="3" customWidth="1"/>
    <col min="7" max="7" width="9.7109375" style="3" customWidth="1"/>
    <col min="8" max="8" width="8" style="3" customWidth="1"/>
    <col min="9" max="9" width="12.140625" style="3" customWidth="1"/>
    <col min="10" max="10" width="12" style="3" customWidth="1"/>
    <col min="11" max="16384" width="11.42578125" style="3"/>
  </cols>
  <sheetData>
    <row r="1" spans="1:10" ht="64.5" customHeight="1" x14ac:dyDescent="0.25"/>
    <row r="2" spans="1:10" ht="38.25" customHeight="1" x14ac:dyDescent="0.25">
      <c r="A2" s="1" t="s">
        <v>20</v>
      </c>
      <c r="B2" s="1" t="s">
        <v>21</v>
      </c>
      <c r="C2" s="22" t="s">
        <v>36</v>
      </c>
      <c r="D2" s="24"/>
      <c r="E2" s="1" t="s">
        <v>22</v>
      </c>
      <c r="F2" s="1" t="s">
        <v>23</v>
      </c>
      <c r="G2" s="1" t="s">
        <v>24</v>
      </c>
      <c r="H2" s="1" t="s">
        <v>25</v>
      </c>
      <c r="I2" s="1" t="s">
        <v>26</v>
      </c>
      <c r="J2" s="1" t="s">
        <v>27</v>
      </c>
    </row>
    <row r="3" spans="1:10" x14ac:dyDescent="0.25">
      <c r="A3" s="9" t="s">
        <v>13</v>
      </c>
      <c r="B3" s="4"/>
      <c r="C3" s="4"/>
      <c r="D3" s="4"/>
      <c r="E3" s="4"/>
      <c r="F3" s="4"/>
      <c r="G3" s="4"/>
      <c r="H3" s="4"/>
      <c r="I3" s="4"/>
      <c r="J3" s="10">
        <f>(I4)</f>
        <v>20.142000000000003</v>
      </c>
    </row>
    <row r="4" spans="1:10" x14ac:dyDescent="0.25">
      <c r="A4" s="9" t="s">
        <v>31</v>
      </c>
      <c r="B4" s="4"/>
      <c r="C4" s="4">
        <v>60</v>
      </c>
      <c r="D4" s="4" t="s">
        <v>35</v>
      </c>
      <c r="E4" s="4">
        <v>3</v>
      </c>
      <c r="F4" s="4" t="s">
        <v>33</v>
      </c>
      <c r="G4" s="4">
        <v>3.73</v>
      </c>
      <c r="H4" s="4" t="s">
        <v>32</v>
      </c>
      <c r="I4" s="10">
        <f>(G4*30)*E4*C4/1000</f>
        <v>20.142000000000003</v>
      </c>
      <c r="J4" s="4"/>
    </row>
    <row r="5" spans="1:10" x14ac:dyDescent="0.25">
      <c r="A5" s="9" t="s">
        <v>15</v>
      </c>
      <c r="B5" s="4" t="s">
        <v>28</v>
      </c>
      <c r="C5" s="4">
        <v>65</v>
      </c>
      <c r="D5" s="4" t="s">
        <v>35</v>
      </c>
      <c r="E5" s="4">
        <v>1</v>
      </c>
      <c r="F5" s="4"/>
      <c r="G5" s="4">
        <v>2.52</v>
      </c>
      <c r="H5" s="4" t="s">
        <v>32</v>
      </c>
      <c r="I5" s="4"/>
      <c r="J5" s="11">
        <f>(G5*30)*E5*C5/1000</f>
        <v>4.9139999999999997</v>
      </c>
    </row>
    <row r="6" spans="1:10" x14ac:dyDescent="0.25">
      <c r="A6" s="9" t="s">
        <v>14</v>
      </c>
      <c r="B6" s="4"/>
      <c r="C6" s="4">
        <v>331</v>
      </c>
      <c r="D6" s="4" t="s">
        <v>35</v>
      </c>
      <c r="E6" s="4">
        <v>1</v>
      </c>
      <c r="F6" s="4"/>
      <c r="G6" s="4">
        <f>(0.04*60)</f>
        <v>2.4</v>
      </c>
      <c r="H6" s="4" t="s">
        <v>34</v>
      </c>
      <c r="I6" s="4"/>
      <c r="J6" s="11">
        <f>(G6/60)*30*E6*C6/1000</f>
        <v>0.3972</v>
      </c>
    </row>
    <row r="7" spans="1:10" x14ac:dyDescent="0.25">
      <c r="A7" s="9" t="s">
        <v>16</v>
      </c>
      <c r="B7" s="4" t="s">
        <v>56</v>
      </c>
      <c r="C7" s="4">
        <v>119</v>
      </c>
      <c r="D7" s="4" t="s">
        <v>35</v>
      </c>
      <c r="E7" s="4">
        <v>1</v>
      </c>
      <c r="F7" s="4"/>
      <c r="G7" s="4">
        <v>7</v>
      </c>
      <c r="H7" s="4" t="s">
        <v>32</v>
      </c>
      <c r="I7" s="4"/>
      <c r="J7" s="11">
        <f>(G7)*30*E7*C7/1000</f>
        <v>24.99</v>
      </c>
    </row>
    <row r="8" spans="1:10" ht="15" customHeight="1" x14ac:dyDescent="0.25">
      <c r="A8" s="22" t="s">
        <v>37</v>
      </c>
      <c r="B8" s="23"/>
      <c r="C8" s="23"/>
      <c r="D8" s="23"/>
      <c r="E8" s="23"/>
      <c r="F8" s="23"/>
      <c r="G8" s="23"/>
      <c r="H8" s="23"/>
      <c r="I8" s="24"/>
      <c r="J8" s="14">
        <f>SUM(J3:J7)</f>
        <v>50.443200000000004</v>
      </c>
    </row>
    <row r="11" spans="1:10" ht="51.75" customHeight="1" x14ac:dyDescent="0.25">
      <c r="A11" s="1" t="s">
        <v>20</v>
      </c>
      <c r="B11" s="1" t="s">
        <v>21</v>
      </c>
      <c r="C11" s="31" t="s">
        <v>59</v>
      </c>
      <c r="D11" s="32"/>
      <c r="E11" s="1" t="s">
        <v>22</v>
      </c>
      <c r="F11" s="1" t="s">
        <v>23</v>
      </c>
      <c r="G11" s="1" t="s">
        <v>24</v>
      </c>
      <c r="H11" s="1" t="s">
        <v>25</v>
      </c>
      <c r="I11" s="1" t="s">
        <v>26</v>
      </c>
      <c r="J11" s="1" t="s">
        <v>27</v>
      </c>
    </row>
    <row r="12" spans="1:10" x14ac:dyDescent="0.25">
      <c r="A12" s="9" t="s">
        <v>13</v>
      </c>
      <c r="B12" s="4"/>
      <c r="C12" s="4"/>
      <c r="D12" s="4"/>
      <c r="E12" s="4"/>
      <c r="F12" s="4"/>
      <c r="G12" s="4"/>
      <c r="H12" s="4"/>
      <c r="I12" s="4"/>
      <c r="J12" s="10">
        <f>(I13)</f>
        <v>20.142000000000003</v>
      </c>
    </row>
    <row r="13" spans="1:10" x14ac:dyDescent="0.25">
      <c r="A13" s="9" t="s">
        <v>31</v>
      </c>
      <c r="B13" s="4"/>
      <c r="C13" s="4">
        <v>60</v>
      </c>
      <c r="D13" s="4" t="s">
        <v>35</v>
      </c>
      <c r="E13" s="4">
        <v>3</v>
      </c>
      <c r="F13" s="4" t="s">
        <v>33</v>
      </c>
      <c r="G13" s="4">
        <v>3.73</v>
      </c>
      <c r="H13" s="4" t="s">
        <v>32</v>
      </c>
      <c r="I13" s="10">
        <f>(G13*30)*E13*C13/1000</f>
        <v>20.142000000000003</v>
      </c>
      <c r="J13" s="4"/>
    </row>
    <row r="14" spans="1:10" x14ac:dyDescent="0.25">
      <c r="A14" s="9" t="s">
        <v>15</v>
      </c>
      <c r="B14" s="4" t="s">
        <v>28</v>
      </c>
      <c r="C14" s="4">
        <v>70</v>
      </c>
      <c r="D14" s="4" t="s">
        <v>35</v>
      </c>
      <c r="E14" s="4">
        <v>1</v>
      </c>
      <c r="F14" s="4"/>
      <c r="G14" s="4">
        <v>2.52</v>
      </c>
      <c r="H14" s="4" t="s">
        <v>32</v>
      </c>
      <c r="I14" s="4"/>
      <c r="J14" s="11">
        <f>(G14*30)*E14*C14/1000</f>
        <v>5.2919999999999998</v>
      </c>
    </row>
    <row r="15" spans="1:10" x14ac:dyDescent="0.25">
      <c r="A15" s="9" t="s">
        <v>14</v>
      </c>
      <c r="B15" s="4"/>
      <c r="C15" s="4">
        <v>350</v>
      </c>
      <c r="D15" s="4" t="s">
        <v>35</v>
      </c>
      <c r="E15" s="4">
        <v>1</v>
      </c>
      <c r="F15" s="4"/>
      <c r="G15" s="4">
        <f>(0.04*60)</f>
        <v>2.4</v>
      </c>
      <c r="H15" s="4" t="s">
        <v>34</v>
      </c>
      <c r="I15" s="4"/>
      <c r="J15" s="11">
        <f>(G15/60)*30*E15*C15/1000</f>
        <v>0.42</v>
      </c>
    </row>
    <row r="16" spans="1:10" x14ac:dyDescent="0.25">
      <c r="A16" s="9" t="s">
        <v>16</v>
      </c>
      <c r="B16" s="4" t="s">
        <v>56</v>
      </c>
      <c r="C16" s="4">
        <v>200</v>
      </c>
      <c r="D16" s="4" t="s">
        <v>35</v>
      </c>
      <c r="E16" s="4">
        <v>1</v>
      </c>
      <c r="F16" s="4"/>
      <c r="G16" s="4">
        <v>7</v>
      </c>
      <c r="H16" s="4" t="s">
        <v>32</v>
      </c>
      <c r="I16" s="4"/>
      <c r="J16" s="11">
        <f>(G16)*30*E16*C16/1000</f>
        <v>42</v>
      </c>
    </row>
    <row r="17" spans="1:10" x14ac:dyDescent="0.25">
      <c r="A17" s="22" t="s">
        <v>37</v>
      </c>
      <c r="B17" s="23"/>
      <c r="C17" s="23"/>
      <c r="D17" s="23"/>
      <c r="E17" s="23"/>
      <c r="F17" s="23"/>
      <c r="G17" s="23"/>
      <c r="H17" s="23"/>
      <c r="I17" s="24"/>
      <c r="J17" s="14">
        <f>SUM(J12:J16)</f>
        <v>67.854000000000013</v>
      </c>
    </row>
    <row r="19" spans="1:10" ht="63" customHeight="1" x14ac:dyDescent="0.25"/>
  </sheetData>
  <mergeCells count="4">
    <mergeCell ref="C2:D2"/>
    <mergeCell ref="A8:I8"/>
    <mergeCell ref="C11:D11"/>
    <mergeCell ref="A17:I17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zoomScaleNormal="100" zoomScaleSheetLayoutView="100" workbookViewId="0">
      <selection activeCell="I33" sqref="I33"/>
    </sheetView>
  </sheetViews>
  <sheetFormatPr baseColWidth="10" defaultRowHeight="12.75" x14ac:dyDescent="0.25"/>
  <cols>
    <col min="1" max="1" width="14.42578125" style="3" customWidth="1"/>
    <col min="2" max="2" width="10.42578125" style="3" customWidth="1"/>
    <col min="3" max="3" width="5.140625" style="3" customWidth="1"/>
    <col min="4" max="4" width="10.28515625" style="3" customWidth="1"/>
    <col min="5" max="5" width="7.85546875" style="3" customWidth="1"/>
    <col min="6" max="6" width="18.7109375" style="3" customWidth="1"/>
    <col min="7" max="7" width="10.42578125" style="3" customWidth="1"/>
    <col min="8" max="8" width="8" style="3" customWidth="1"/>
    <col min="9" max="9" width="11.5703125" style="3" customWidth="1"/>
    <col min="10" max="10" width="13.7109375" style="3" customWidth="1"/>
    <col min="11" max="16384" width="11.42578125" style="3"/>
  </cols>
  <sheetData>
    <row r="1" spans="1:10" ht="64.5" customHeight="1" x14ac:dyDescent="0.25"/>
    <row r="2" spans="1:10" ht="45" customHeight="1" x14ac:dyDescent="0.25">
      <c r="A2" s="1" t="s">
        <v>20</v>
      </c>
      <c r="B2" s="1" t="s">
        <v>21</v>
      </c>
      <c r="C2" s="22" t="s">
        <v>36</v>
      </c>
      <c r="D2" s="24"/>
      <c r="E2" s="1" t="s">
        <v>22</v>
      </c>
      <c r="F2" s="1" t="s">
        <v>23</v>
      </c>
      <c r="G2" s="1" t="s">
        <v>24</v>
      </c>
      <c r="H2" s="1" t="s">
        <v>25</v>
      </c>
      <c r="I2" s="1" t="s">
        <v>26</v>
      </c>
      <c r="J2" s="1" t="s">
        <v>27</v>
      </c>
    </row>
    <row r="3" spans="1:10" x14ac:dyDescent="0.25">
      <c r="A3" s="9" t="s">
        <v>13</v>
      </c>
      <c r="B3" s="4"/>
      <c r="C3" s="4"/>
      <c r="D3" s="4"/>
      <c r="E3" s="4"/>
      <c r="F3" s="4"/>
      <c r="G3" s="4"/>
      <c r="H3" s="4"/>
      <c r="I3" s="4"/>
      <c r="J3" s="10">
        <f>(I4)</f>
        <v>16.407899999999998</v>
      </c>
    </row>
    <row r="4" spans="1:10" x14ac:dyDescent="0.25">
      <c r="A4" s="9" t="s">
        <v>31</v>
      </c>
      <c r="B4" s="4"/>
      <c r="C4" s="4">
        <v>59</v>
      </c>
      <c r="D4" s="4" t="s">
        <v>35</v>
      </c>
      <c r="E4" s="4">
        <v>3</v>
      </c>
      <c r="F4" s="4" t="s">
        <v>33</v>
      </c>
      <c r="G4" s="4">
        <v>3.09</v>
      </c>
      <c r="H4" s="4" t="s">
        <v>32</v>
      </c>
      <c r="I4" s="10">
        <f>(G4*30)*E4*C4/1000</f>
        <v>16.407899999999998</v>
      </c>
      <c r="J4" s="4"/>
    </row>
    <row r="5" spans="1:10" x14ac:dyDescent="0.25">
      <c r="A5" s="9" t="s">
        <v>15</v>
      </c>
      <c r="B5" s="4" t="s">
        <v>28</v>
      </c>
      <c r="C5" s="4">
        <v>128</v>
      </c>
      <c r="D5" s="4" t="s">
        <v>35</v>
      </c>
      <c r="E5" s="4">
        <v>1</v>
      </c>
      <c r="F5" s="4"/>
      <c r="G5" s="4">
        <v>4.4000000000000004</v>
      </c>
      <c r="H5" s="4" t="s">
        <v>32</v>
      </c>
      <c r="I5" s="4"/>
      <c r="J5" s="11">
        <f>(G5*30)*E5*C5/1000</f>
        <v>16.896000000000001</v>
      </c>
    </row>
    <row r="6" spans="1:10" x14ac:dyDescent="0.25">
      <c r="A6" s="9" t="s">
        <v>14</v>
      </c>
      <c r="B6" s="4"/>
      <c r="C6" s="4">
        <v>350</v>
      </c>
      <c r="D6" s="4" t="s">
        <v>35</v>
      </c>
      <c r="E6" s="4">
        <v>1</v>
      </c>
      <c r="F6" s="4"/>
      <c r="G6" s="4">
        <f>(0.022*60)</f>
        <v>1.3199999999999998</v>
      </c>
      <c r="H6" s="4" t="s">
        <v>34</v>
      </c>
      <c r="I6" s="4"/>
      <c r="J6" s="11">
        <f>(G6/60)*30*E6*C6/1000</f>
        <v>0.23099999999999998</v>
      </c>
    </row>
    <row r="7" spans="1:10" x14ac:dyDescent="0.25">
      <c r="A7" s="9" t="s">
        <v>16</v>
      </c>
      <c r="B7" s="4" t="s">
        <v>56</v>
      </c>
      <c r="C7" s="4">
        <v>126</v>
      </c>
      <c r="D7" s="4" t="s">
        <v>35</v>
      </c>
      <c r="E7" s="4">
        <v>1</v>
      </c>
      <c r="F7" s="4"/>
      <c r="G7" s="4">
        <v>7</v>
      </c>
      <c r="H7" s="4" t="s">
        <v>32</v>
      </c>
      <c r="I7" s="4"/>
      <c r="J7" s="11">
        <f>(G7)*30*E7*C7/1000</f>
        <v>26.46</v>
      </c>
    </row>
    <row r="8" spans="1:10" x14ac:dyDescent="0.25">
      <c r="A8" s="9" t="s">
        <v>17</v>
      </c>
      <c r="B8" s="4" t="s">
        <v>43</v>
      </c>
      <c r="C8" s="4">
        <v>1200</v>
      </c>
      <c r="D8" s="4" t="s">
        <v>35</v>
      </c>
      <c r="E8" s="4">
        <v>1</v>
      </c>
      <c r="F8" s="4"/>
      <c r="G8" s="4">
        <v>3.65</v>
      </c>
      <c r="H8" s="4" t="s">
        <v>32</v>
      </c>
      <c r="I8" s="4"/>
      <c r="J8" s="11">
        <f>(G8)*30*E8*C8/1000</f>
        <v>131.4</v>
      </c>
    </row>
    <row r="9" spans="1:10" x14ac:dyDescent="0.25">
      <c r="A9" s="22" t="s">
        <v>41</v>
      </c>
      <c r="B9" s="23"/>
      <c r="C9" s="23"/>
      <c r="D9" s="23"/>
      <c r="E9" s="23"/>
      <c r="F9" s="23"/>
      <c r="G9" s="23"/>
      <c r="H9" s="23"/>
      <c r="I9" s="24"/>
      <c r="J9" s="14">
        <f>SUM(J3:J8)</f>
        <v>191.39490000000001</v>
      </c>
    </row>
    <row r="10" spans="1:10" x14ac:dyDescent="0.25">
      <c r="A10" s="33" t="s">
        <v>44</v>
      </c>
      <c r="B10" s="34"/>
      <c r="C10" s="34"/>
      <c r="D10" s="34"/>
      <c r="E10" s="34"/>
      <c r="F10" s="35"/>
    </row>
    <row r="12" spans="1:10" ht="45" customHeight="1" x14ac:dyDescent="0.25">
      <c r="A12" s="1" t="s">
        <v>20</v>
      </c>
      <c r="B12" s="1" t="s">
        <v>21</v>
      </c>
      <c r="C12" s="31" t="s">
        <v>59</v>
      </c>
      <c r="D12" s="32"/>
      <c r="E12" s="1" t="s">
        <v>22</v>
      </c>
      <c r="F12" s="1" t="s">
        <v>23</v>
      </c>
      <c r="G12" s="1" t="s">
        <v>24</v>
      </c>
      <c r="H12" s="1" t="s">
        <v>25</v>
      </c>
      <c r="I12" s="1" t="s">
        <v>60</v>
      </c>
      <c r="J12" s="1" t="s">
        <v>61</v>
      </c>
    </row>
    <row r="13" spans="1:10" x14ac:dyDescent="0.25">
      <c r="A13" s="9" t="s">
        <v>13</v>
      </c>
      <c r="B13" s="4"/>
      <c r="C13" s="4"/>
      <c r="D13" s="4"/>
      <c r="E13" s="4"/>
      <c r="F13" s="4"/>
      <c r="G13" s="4"/>
      <c r="H13" s="4"/>
      <c r="I13" s="4"/>
      <c r="J13" s="10">
        <f>(I14)</f>
        <v>16.685999999999996</v>
      </c>
    </row>
    <row r="14" spans="1:10" x14ac:dyDescent="0.25">
      <c r="A14" s="9" t="s">
        <v>31</v>
      </c>
      <c r="B14" s="4"/>
      <c r="C14" s="4">
        <v>60</v>
      </c>
      <c r="D14" s="4" t="s">
        <v>35</v>
      </c>
      <c r="E14" s="4">
        <v>3</v>
      </c>
      <c r="F14" s="4" t="s">
        <v>33</v>
      </c>
      <c r="G14" s="4">
        <v>3.09</v>
      </c>
      <c r="H14" s="4" t="s">
        <v>32</v>
      </c>
      <c r="I14" s="10">
        <f>(G14*30)*E14*C14/1000</f>
        <v>16.685999999999996</v>
      </c>
      <c r="J14" s="4"/>
    </row>
    <row r="15" spans="1:10" x14ac:dyDescent="0.25">
      <c r="A15" s="9" t="s">
        <v>15</v>
      </c>
      <c r="B15" s="4" t="s">
        <v>28</v>
      </c>
      <c r="C15" s="4">
        <v>200</v>
      </c>
      <c r="D15" s="4" t="s">
        <v>35</v>
      </c>
      <c r="E15" s="4">
        <v>1</v>
      </c>
      <c r="F15" s="4"/>
      <c r="G15" s="4">
        <v>4.4000000000000004</v>
      </c>
      <c r="H15" s="4" t="s">
        <v>32</v>
      </c>
      <c r="I15" s="4"/>
      <c r="J15" s="11">
        <f>(G15*30)*E15*C15/1000</f>
        <v>26.4</v>
      </c>
    </row>
    <row r="16" spans="1:10" x14ac:dyDescent="0.25">
      <c r="A16" s="9" t="s">
        <v>14</v>
      </c>
      <c r="B16" s="4"/>
      <c r="C16" s="4">
        <v>350</v>
      </c>
      <c r="D16" s="4" t="s">
        <v>35</v>
      </c>
      <c r="E16" s="4">
        <v>1</v>
      </c>
      <c r="F16" s="4"/>
      <c r="G16" s="4">
        <f>(0.022*60)</f>
        <v>1.3199999999999998</v>
      </c>
      <c r="H16" s="4" t="s">
        <v>34</v>
      </c>
      <c r="I16" s="4"/>
      <c r="J16" s="11">
        <f>(G16/60)*30*E16*C16/1000</f>
        <v>0.23099999999999998</v>
      </c>
    </row>
    <row r="17" spans="1:10" x14ac:dyDescent="0.25">
      <c r="A17" s="9" t="s">
        <v>16</v>
      </c>
      <c r="B17" s="4" t="s">
        <v>56</v>
      </c>
      <c r="C17" s="4">
        <v>200</v>
      </c>
      <c r="D17" s="4" t="s">
        <v>35</v>
      </c>
      <c r="E17" s="4">
        <v>1</v>
      </c>
      <c r="F17" s="4"/>
      <c r="G17" s="4">
        <v>7</v>
      </c>
      <c r="H17" s="4" t="s">
        <v>32</v>
      </c>
      <c r="I17" s="4"/>
      <c r="J17" s="11">
        <f>(G17)*30*E17*C17/1000</f>
        <v>42</v>
      </c>
    </row>
    <row r="18" spans="1:10" x14ac:dyDescent="0.25">
      <c r="A18" s="9" t="s">
        <v>17</v>
      </c>
      <c r="B18" s="4" t="s">
        <v>43</v>
      </c>
      <c r="C18" s="4">
        <v>1200</v>
      </c>
      <c r="D18" s="4" t="s">
        <v>35</v>
      </c>
      <c r="E18" s="4">
        <v>1</v>
      </c>
      <c r="F18" s="4"/>
      <c r="G18" s="4">
        <v>3.65</v>
      </c>
      <c r="H18" s="4" t="s">
        <v>32</v>
      </c>
      <c r="I18" s="4"/>
      <c r="J18" s="11">
        <f>(G18)*30*E18*C18/1000</f>
        <v>131.4</v>
      </c>
    </row>
    <row r="19" spans="1:10" x14ac:dyDescent="0.25">
      <c r="A19" s="22" t="s">
        <v>41</v>
      </c>
      <c r="B19" s="23"/>
      <c r="C19" s="23"/>
      <c r="D19" s="23"/>
      <c r="E19" s="23"/>
      <c r="F19" s="23"/>
      <c r="G19" s="23"/>
      <c r="H19" s="23"/>
      <c r="I19" s="24"/>
      <c r="J19" s="14">
        <f>SUM(J13:J18)</f>
        <v>216.71700000000001</v>
      </c>
    </row>
    <row r="21" spans="1:10" ht="64.5" customHeight="1" x14ac:dyDescent="0.25"/>
  </sheetData>
  <mergeCells count="5">
    <mergeCell ref="C2:D2"/>
    <mergeCell ref="A9:I9"/>
    <mergeCell ref="C12:D12"/>
    <mergeCell ref="A19:I19"/>
    <mergeCell ref="A10:F10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zoomScaleNormal="100" zoomScaleSheetLayoutView="100" workbookViewId="0">
      <selection activeCell="A15" sqref="A15"/>
    </sheetView>
  </sheetViews>
  <sheetFormatPr baseColWidth="10" defaultRowHeight="12.75" x14ac:dyDescent="0.2"/>
  <cols>
    <col min="1" max="1" width="14.42578125" style="2" customWidth="1"/>
    <col min="2" max="2" width="10.42578125" style="2" customWidth="1"/>
    <col min="3" max="3" width="5.140625" style="2" customWidth="1"/>
    <col min="4" max="4" width="7.7109375" style="2" customWidth="1"/>
    <col min="5" max="5" width="7.85546875" style="2" customWidth="1"/>
    <col min="6" max="6" width="19.5703125" style="2" customWidth="1"/>
    <col min="7" max="7" width="10.140625" style="2" customWidth="1"/>
    <col min="8" max="8" width="8" style="2" customWidth="1"/>
    <col min="9" max="9" width="11.85546875" style="2" customWidth="1"/>
    <col min="10" max="10" width="12.140625" style="2" customWidth="1"/>
    <col min="11" max="16384" width="11.42578125" style="2"/>
  </cols>
  <sheetData>
    <row r="1" spans="1:10" ht="62.25" customHeight="1" x14ac:dyDescent="0.2"/>
    <row r="2" spans="1:10" ht="45" customHeight="1" x14ac:dyDescent="0.2">
      <c r="A2" s="1" t="s">
        <v>20</v>
      </c>
      <c r="B2" s="1" t="s">
        <v>21</v>
      </c>
      <c r="C2" s="22" t="s">
        <v>36</v>
      </c>
      <c r="D2" s="24"/>
      <c r="E2" s="1" t="s">
        <v>22</v>
      </c>
      <c r="F2" s="1" t="s">
        <v>23</v>
      </c>
      <c r="G2" s="1" t="s">
        <v>24</v>
      </c>
      <c r="H2" s="1" t="s">
        <v>25</v>
      </c>
      <c r="I2" s="1" t="s">
        <v>26</v>
      </c>
      <c r="J2" s="1" t="s">
        <v>27</v>
      </c>
    </row>
    <row r="3" spans="1:10" x14ac:dyDescent="0.2">
      <c r="A3" s="9" t="s">
        <v>13</v>
      </c>
      <c r="B3" s="4"/>
      <c r="C3" s="4"/>
      <c r="D3" s="4"/>
      <c r="E3" s="4"/>
      <c r="F3" s="4"/>
      <c r="G3" s="4"/>
      <c r="H3" s="4"/>
      <c r="I3" s="4"/>
      <c r="J3" s="10">
        <f>(I4)</f>
        <v>26.334</v>
      </c>
    </row>
    <row r="4" spans="1:10" x14ac:dyDescent="0.2">
      <c r="A4" s="9" t="s">
        <v>31</v>
      </c>
      <c r="B4" s="4"/>
      <c r="C4" s="4">
        <v>77</v>
      </c>
      <c r="D4" s="4" t="s">
        <v>35</v>
      </c>
      <c r="E4" s="4">
        <v>3</v>
      </c>
      <c r="F4" s="4" t="s">
        <v>33</v>
      </c>
      <c r="G4" s="4">
        <v>3.8</v>
      </c>
      <c r="H4" s="4" t="s">
        <v>32</v>
      </c>
      <c r="I4" s="10">
        <f>(G4*30)*E4*C4/1000</f>
        <v>26.334</v>
      </c>
      <c r="J4" s="4"/>
    </row>
    <row r="5" spans="1:10" x14ac:dyDescent="0.2">
      <c r="A5" s="9" t="s">
        <v>15</v>
      </c>
      <c r="B5" s="4" t="s">
        <v>28</v>
      </c>
      <c r="C5" s="4">
        <v>71</v>
      </c>
      <c r="D5" s="4" t="s">
        <v>35</v>
      </c>
      <c r="E5" s="4">
        <v>1</v>
      </c>
      <c r="F5" s="4"/>
      <c r="G5" s="4">
        <v>1.66</v>
      </c>
      <c r="H5" s="4" t="s">
        <v>32</v>
      </c>
      <c r="I5" s="4"/>
      <c r="J5" s="11">
        <f>(G5*30)*E5*C5/1000</f>
        <v>3.5357999999999996</v>
      </c>
    </row>
    <row r="6" spans="1:10" x14ac:dyDescent="0.2">
      <c r="A6" s="22" t="s">
        <v>45</v>
      </c>
      <c r="B6" s="23"/>
      <c r="C6" s="23"/>
      <c r="D6" s="23"/>
      <c r="E6" s="23"/>
      <c r="F6" s="23"/>
      <c r="G6" s="23"/>
      <c r="H6" s="23"/>
      <c r="I6" s="24"/>
      <c r="J6" s="14">
        <f>SUM(J2:J5)</f>
        <v>29.869799999999998</v>
      </c>
    </row>
    <row r="9" spans="1:10" ht="38.25" x14ac:dyDescent="0.2">
      <c r="A9" s="1" t="s">
        <v>20</v>
      </c>
      <c r="B9" s="1" t="s">
        <v>21</v>
      </c>
      <c r="C9" s="31" t="s">
        <v>59</v>
      </c>
      <c r="D9" s="32"/>
      <c r="E9" s="1" t="s">
        <v>22</v>
      </c>
      <c r="F9" s="1" t="s">
        <v>23</v>
      </c>
      <c r="G9" s="1" t="s">
        <v>24</v>
      </c>
      <c r="H9" s="1" t="s">
        <v>25</v>
      </c>
      <c r="I9" s="1" t="s">
        <v>60</v>
      </c>
      <c r="J9" s="1" t="s">
        <v>61</v>
      </c>
    </row>
    <row r="10" spans="1:10" x14ac:dyDescent="0.2">
      <c r="A10" s="9" t="s">
        <v>13</v>
      </c>
      <c r="B10" s="4"/>
      <c r="C10" s="4"/>
      <c r="D10" s="4"/>
      <c r="E10" s="4"/>
      <c r="F10" s="4"/>
      <c r="G10" s="4"/>
      <c r="H10" s="4"/>
      <c r="I10" s="4"/>
      <c r="J10" s="10">
        <f>(I11)</f>
        <v>34.200000000000003</v>
      </c>
    </row>
    <row r="11" spans="1:10" x14ac:dyDescent="0.2">
      <c r="A11" s="9" t="s">
        <v>31</v>
      </c>
      <c r="B11" s="4"/>
      <c r="C11" s="4">
        <v>100</v>
      </c>
      <c r="D11" s="4" t="s">
        <v>35</v>
      </c>
      <c r="E11" s="4">
        <v>3</v>
      </c>
      <c r="F11" s="4" t="s">
        <v>33</v>
      </c>
      <c r="G11" s="4">
        <v>3.8</v>
      </c>
      <c r="H11" s="4" t="s">
        <v>32</v>
      </c>
      <c r="I11" s="10">
        <f>(G11*30)*E11*C11/1000</f>
        <v>34.200000000000003</v>
      </c>
      <c r="J11" s="4"/>
    </row>
    <row r="12" spans="1:10" x14ac:dyDescent="0.2">
      <c r="A12" s="9" t="s">
        <v>15</v>
      </c>
      <c r="B12" s="4" t="s">
        <v>28</v>
      </c>
      <c r="C12" s="4">
        <v>70</v>
      </c>
      <c r="D12" s="4" t="s">
        <v>35</v>
      </c>
      <c r="E12" s="4">
        <v>1</v>
      </c>
      <c r="F12" s="4"/>
      <c r="G12" s="4">
        <v>1.66</v>
      </c>
      <c r="H12" s="4" t="s">
        <v>32</v>
      </c>
      <c r="I12" s="4"/>
      <c r="J12" s="11">
        <f>(G12*30)*E12*C12/1000</f>
        <v>3.4860000000000002</v>
      </c>
    </row>
    <row r="13" spans="1:10" x14ac:dyDescent="0.2">
      <c r="A13" s="22" t="s">
        <v>45</v>
      </c>
      <c r="B13" s="23"/>
      <c r="C13" s="23"/>
      <c r="D13" s="23"/>
      <c r="E13" s="23"/>
      <c r="F13" s="23"/>
      <c r="G13" s="23"/>
      <c r="H13" s="23"/>
      <c r="I13" s="24"/>
      <c r="J13" s="14">
        <f>SUM(J9:J12)</f>
        <v>37.686</v>
      </c>
    </row>
    <row r="15" spans="1:10" ht="63" customHeight="1" x14ac:dyDescent="0.2"/>
  </sheetData>
  <mergeCells count="4">
    <mergeCell ref="C2:D2"/>
    <mergeCell ref="A6:I6"/>
    <mergeCell ref="C9:D9"/>
    <mergeCell ref="A13:I13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zoomScaleNormal="100" zoomScaleSheetLayoutView="100" workbookViewId="0">
      <selection activeCell="A19" sqref="A19"/>
    </sheetView>
  </sheetViews>
  <sheetFormatPr baseColWidth="10" defaultRowHeight="12.75" x14ac:dyDescent="0.25"/>
  <cols>
    <col min="1" max="1" width="14.42578125" style="3" customWidth="1"/>
    <col min="2" max="2" width="11.28515625" style="3" customWidth="1"/>
    <col min="3" max="3" width="5.140625" style="3" customWidth="1"/>
    <col min="4" max="4" width="6.85546875" style="3" customWidth="1"/>
    <col min="5" max="5" width="7.85546875" style="3" customWidth="1"/>
    <col min="6" max="6" width="19.85546875" style="3" customWidth="1"/>
    <col min="7" max="7" width="10.28515625" style="3" customWidth="1"/>
    <col min="8" max="8" width="8" style="3" customWidth="1"/>
    <col min="9" max="9" width="11.28515625" style="3" customWidth="1"/>
    <col min="10" max="10" width="11.85546875" style="3" customWidth="1"/>
    <col min="11" max="16384" width="11.42578125" style="3"/>
  </cols>
  <sheetData>
    <row r="1" spans="1:10" ht="60" customHeight="1" x14ac:dyDescent="0.25"/>
    <row r="2" spans="1:10" ht="45" customHeight="1" x14ac:dyDescent="0.25">
      <c r="A2" s="1" t="s">
        <v>20</v>
      </c>
      <c r="B2" s="1" t="s">
        <v>21</v>
      </c>
      <c r="C2" s="22" t="s">
        <v>36</v>
      </c>
      <c r="D2" s="24"/>
      <c r="E2" s="1" t="s">
        <v>22</v>
      </c>
      <c r="F2" s="1" t="s">
        <v>23</v>
      </c>
      <c r="G2" s="1" t="s">
        <v>24</v>
      </c>
      <c r="H2" s="1" t="s">
        <v>25</v>
      </c>
      <c r="I2" s="1" t="s">
        <v>26</v>
      </c>
      <c r="J2" s="1" t="s">
        <v>27</v>
      </c>
    </row>
    <row r="3" spans="1:10" x14ac:dyDescent="0.25">
      <c r="A3" s="9" t="s">
        <v>13</v>
      </c>
      <c r="B3" s="4"/>
      <c r="C3" s="4"/>
      <c r="D3" s="4"/>
      <c r="E3" s="4"/>
      <c r="F3" s="4"/>
      <c r="G3" s="4"/>
      <c r="H3" s="4"/>
      <c r="I3" s="4"/>
      <c r="J3" s="10">
        <f>(I4)</f>
        <v>10.460700000000001</v>
      </c>
    </row>
    <row r="4" spans="1:10" x14ac:dyDescent="0.25">
      <c r="A4" s="9" t="s">
        <v>31</v>
      </c>
      <c r="B4" s="4"/>
      <c r="C4" s="4">
        <v>59</v>
      </c>
      <c r="D4" s="4" t="s">
        <v>35</v>
      </c>
      <c r="E4" s="4">
        <v>3</v>
      </c>
      <c r="F4" s="4" t="s">
        <v>33</v>
      </c>
      <c r="G4" s="4">
        <v>1.97</v>
      </c>
      <c r="H4" s="4" t="s">
        <v>32</v>
      </c>
      <c r="I4" s="10">
        <f>(G4*30)*E4*C4/1000</f>
        <v>10.460700000000001</v>
      </c>
      <c r="J4" s="4"/>
    </row>
    <row r="5" spans="1:10" x14ac:dyDescent="0.25">
      <c r="A5" s="9" t="s">
        <v>15</v>
      </c>
      <c r="B5" s="4" t="s">
        <v>28</v>
      </c>
      <c r="C5" s="4">
        <v>51</v>
      </c>
      <c r="D5" s="4" t="s">
        <v>35</v>
      </c>
      <c r="E5" s="4">
        <v>1</v>
      </c>
      <c r="F5" s="4"/>
      <c r="G5" s="4">
        <v>1.97</v>
      </c>
      <c r="H5" s="4" t="s">
        <v>32</v>
      </c>
      <c r="I5" s="4"/>
      <c r="J5" s="11">
        <f>(G5*30)*E5*C5/1000</f>
        <v>3.0141</v>
      </c>
    </row>
    <row r="6" spans="1:10" x14ac:dyDescent="0.25">
      <c r="A6" s="9" t="s">
        <v>16</v>
      </c>
      <c r="B6" s="4" t="s">
        <v>56</v>
      </c>
      <c r="C6" s="4">
        <v>130</v>
      </c>
      <c r="D6" s="4" t="s">
        <v>35</v>
      </c>
      <c r="E6" s="4">
        <v>1</v>
      </c>
      <c r="F6" s="4"/>
      <c r="G6" s="4">
        <v>7</v>
      </c>
      <c r="H6" s="4" t="s">
        <v>32</v>
      </c>
      <c r="I6" s="4"/>
      <c r="J6" s="11">
        <f>(G6)*30*E6*C6/1000</f>
        <v>27.3</v>
      </c>
    </row>
    <row r="7" spans="1:10" x14ac:dyDescent="0.25">
      <c r="A7" s="9" t="s">
        <v>14</v>
      </c>
      <c r="B7" s="4"/>
      <c r="C7" s="4">
        <v>350</v>
      </c>
      <c r="D7" s="4" t="s">
        <v>35</v>
      </c>
      <c r="E7" s="4">
        <v>1</v>
      </c>
      <c r="F7" s="4"/>
      <c r="G7" s="4">
        <f>(0.147*60)</f>
        <v>8.82</v>
      </c>
      <c r="H7" s="4" t="s">
        <v>34</v>
      </c>
      <c r="I7" s="4"/>
      <c r="J7" s="11">
        <f>(G7/60)*30*E7*C7/1000</f>
        <v>1.5435000000000001</v>
      </c>
    </row>
    <row r="8" spans="1:10" x14ac:dyDescent="0.25">
      <c r="A8" s="22" t="s">
        <v>46</v>
      </c>
      <c r="B8" s="23"/>
      <c r="C8" s="23"/>
      <c r="D8" s="23"/>
      <c r="E8" s="23"/>
      <c r="F8" s="23"/>
      <c r="G8" s="23"/>
      <c r="H8" s="23"/>
      <c r="I8" s="24"/>
      <c r="J8" s="14">
        <f>SUM(J3:J7)</f>
        <v>42.318300000000001</v>
      </c>
    </row>
    <row r="11" spans="1:10" ht="38.25" x14ac:dyDescent="0.25">
      <c r="A11" s="1" t="s">
        <v>20</v>
      </c>
      <c r="B11" s="1" t="s">
        <v>21</v>
      </c>
      <c r="C11" s="22" t="s">
        <v>59</v>
      </c>
      <c r="D11" s="24"/>
      <c r="E11" s="1" t="s">
        <v>22</v>
      </c>
      <c r="F11" s="1" t="s">
        <v>23</v>
      </c>
      <c r="G11" s="1" t="s">
        <v>24</v>
      </c>
      <c r="H11" s="1" t="s">
        <v>25</v>
      </c>
      <c r="I11" s="1" t="s">
        <v>60</v>
      </c>
      <c r="J11" s="1" t="s">
        <v>61</v>
      </c>
    </row>
    <row r="12" spans="1:10" x14ac:dyDescent="0.25">
      <c r="A12" s="9" t="s">
        <v>13</v>
      </c>
      <c r="B12" s="4"/>
      <c r="C12" s="4"/>
      <c r="D12" s="4"/>
      <c r="E12" s="4"/>
      <c r="F12" s="4"/>
      <c r="G12" s="4"/>
      <c r="H12" s="4"/>
      <c r="I12" s="4"/>
      <c r="J12" s="10">
        <f>(I13)</f>
        <v>10.638</v>
      </c>
    </row>
    <row r="13" spans="1:10" x14ac:dyDescent="0.25">
      <c r="A13" s="9" t="s">
        <v>31</v>
      </c>
      <c r="B13" s="4"/>
      <c r="C13" s="4">
        <v>60</v>
      </c>
      <c r="D13" s="4" t="s">
        <v>35</v>
      </c>
      <c r="E13" s="4">
        <v>3</v>
      </c>
      <c r="F13" s="4" t="s">
        <v>33</v>
      </c>
      <c r="G13" s="4">
        <v>1.97</v>
      </c>
      <c r="H13" s="4" t="s">
        <v>32</v>
      </c>
      <c r="I13" s="10">
        <f>(G13*30)*E13*C13/1000</f>
        <v>10.638</v>
      </c>
      <c r="J13" s="4"/>
    </row>
    <row r="14" spans="1:10" x14ac:dyDescent="0.25">
      <c r="A14" s="9" t="s">
        <v>15</v>
      </c>
      <c r="B14" s="4" t="s">
        <v>28</v>
      </c>
      <c r="C14" s="4">
        <v>70</v>
      </c>
      <c r="D14" s="4" t="s">
        <v>35</v>
      </c>
      <c r="E14" s="4">
        <v>1</v>
      </c>
      <c r="F14" s="4"/>
      <c r="G14" s="4">
        <v>1.97</v>
      </c>
      <c r="H14" s="4" t="s">
        <v>32</v>
      </c>
      <c r="I14" s="4"/>
      <c r="J14" s="11">
        <f>(G14*30)*E14*C14/1000</f>
        <v>4.1369999999999996</v>
      </c>
    </row>
    <row r="15" spans="1:10" x14ac:dyDescent="0.25">
      <c r="A15" s="9" t="s">
        <v>16</v>
      </c>
      <c r="B15" s="4" t="s">
        <v>56</v>
      </c>
      <c r="C15" s="4">
        <v>200</v>
      </c>
      <c r="D15" s="4" t="s">
        <v>35</v>
      </c>
      <c r="E15" s="4">
        <v>1</v>
      </c>
      <c r="F15" s="4"/>
      <c r="G15" s="4">
        <v>7</v>
      </c>
      <c r="H15" s="4" t="s">
        <v>32</v>
      </c>
      <c r="I15" s="4"/>
      <c r="J15" s="11">
        <f>(G15)*30*E15*C15/1000</f>
        <v>42</v>
      </c>
    </row>
    <row r="16" spans="1:10" x14ac:dyDescent="0.25">
      <c r="A16" s="9" t="s">
        <v>14</v>
      </c>
      <c r="B16" s="4"/>
      <c r="C16" s="4">
        <v>350</v>
      </c>
      <c r="D16" s="4" t="s">
        <v>35</v>
      </c>
      <c r="E16" s="4">
        <v>1</v>
      </c>
      <c r="F16" s="4"/>
      <c r="G16" s="4">
        <f>(0.147*60)</f>
        <v>8.82</v>
      </c>
      <c r="H16" s="4" t="s">
        <v>34</v>
      </c>
      <c r="I16" s="4"/>
      <c r="J16" s="11">
        <f>(G16/60)*30*E16*C16/1000</f>
        <v>1.5435000000000001</v>
      </c>
    </row>
    <row r="17" spans="1:10" x14ac:dyDescent="0.25">
      <c r="A17" s="22" t="s">
        <v>46</v>
      </c>
      <c r="B17" s="23"/>
      <c r="C17" s="23"/>
      <c r="D17" s="23"/>
      <c r="E17" s="23"/>
      <c r="F17" s="23"/>
      <c r="G17" s="23"/>
      <c r="H17" s="23"/>
      <c r="I17" s="24"/>
      <c r="J17" s="14">
        <f>SUM(J12:J16)</f>
        <v>58.3185</v>
      </c>
    </row>
    <row r="19" spans="1:10" ht="63.75" customHeight="1" x14ac:dyDescent="0.25"/>
  </sheetData>
  <mergeCells count="4">
    <mergeCell ref="C2:D2"/>
    <mergeCell ref="A8:I8"/>
    <mergeCell ref="C11:D11"/>
    <mergeCell ref="A17:I17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zoomScaleNormal="100" zoomScaleSheetLayoutView="100" workbookViewId="0">
      <selection activeCell="A17" sqref="A17"/>
    </sheetView>
  </sheetViews>
  <sheetFormatPr baseColWidth="10" defaultRowHeight="12.75" x14ac:dyDescent="0.25"/>
  <cols>
    <col min="1" max="1" width="14.42578125" style="3" customWidth="1"/>
    <col min="2" max="2" width="13.7109375" style="3" customWidth="1"/>
    <col min="3" max="3" width="5.140625" style="3" customWidth="1"/>
    <col min="4" max="4" width="7.42578125" style="3" customWidth="1"/>
    <col min="5" max="5" width="7.85546875" style="3" customWidth="1"/>
    <col min="6" max="6" width="19" style="3" customWidth="1"/>
    <col min="7" max="7" width="10.85546875" style="3" customWidth="1"/>
    <col min="8" max="8" width="8" style="3" customWidth="1"/>
    <col min="9" max="9" width="11.140625" style="3" customWidth="1"/>
    <col min="10" max="10" width="12.85546875" style="3" customWidth="1"/>
    <col min="11" max="16384" width="11.42578125" style="3"/>
  </cols>
  <sheetData>
    <row r="1" spans="1:10" ht="61.5" customHeight="1" x14ac:dyDescent="0.25"/>
    <row r="2" spans="1:10" ht="45" customHeight="1" x14ac:dyDescent="0.25">
      <c r="A2" s="1" t="s">
        <v>20</v>
      </c>
      <c r="B2" s="1" t="s">
        <v>21</v>
      </c>
      <c r="C2" s="22" t="s">
        <v>36</v>
      </c>
      <c r="D2" s="24"/>
      <c r="E2" s="1" t="s">
        <v>22</v>
      </c>
      <c r="F2" s="1" t="s">
        <v>23</v>
      </c>
      <c r="G2" s="1" t="s">
        <v>24</v>
      </c>
      <c r="H2" s="1" t="s">
        <v>25</v>
      </c>
      <c r="I2" s="1" t="s">
        <v>26</v>
      </c>
      <c r="J2" s="1" t="s">
        <v>27</v>
      </c>
    </row>
    <row r="3" spans="1:10" x14ac:dyDescent="0.25">
      <c r="A3" s="9" t="s">
        <v>13</v>
      </c>
      <c r="B3" s="4"/>
      <c r="C3" s="4"/>
      <c r="D3" s="4"/>
      <c r="E3" s="4"/>
      <c r="F3" s="4"/>
      <c r="G3" s="4"/>
      <c r="H3" s="4"/>
      <c r="I3" s="4"/>
      <c r="J3" s="10">
        <f>(I4)</f>
        <v>15.645599999999998</v>
      </c>
    </row>
    <row r="4" spans="1:10" x14ac:dyDescent="0.25">
      <c r="A4" s="9" t="s">
        <v>31</v>
      </c>
      <c r="B4" s="4"/>
      <c r="C4" s="4">
        <v>53</v>
      </c>
      <c r="D4" s="4" t="s">
        <v>35</v>
      </c>
      <c r="E4" s="4">
        <v>3</v>
      </c>
      <c r="F4" s="4" t="s">
        <v>33</v>
      </c>
      <c r="G4" s="4">
        <v>3.28</v>
      </c>
      <c r="H4" s="4" t="s">
        <v>32</v>
      </c>
      <c r="I4" s="10">
        <f>(G4*30)*E4*C4/1000</f>
        <v>15.645599999999998</v>
      </c>
      <c r="J4" s="4"/>
    </row>
    <row r="5" spans="1:10" x14ac:dyDescent="0.25">
      <c r="A5" s="9" t="s">
        <v>15</v>
      </c>
      <c r="B5" s="4" t="s">
        <v>28</v>
      </c>
      <c r="C5" s="4">
        <v>72</v>
      </c>
      <c r="D5" s="4" t="s">
        <v>35</v>
      </c>
      <c r="E5" s="4">
        <v>1</v>
      </c>
      <c r="F5" s="4"/>
      <c r="G5" s="4">
        <v>2.46</v>
      </c>
      <c r="H5" s="4" t="s">
        <v>32</v>
      </c>
      <c r="I5" s="4"/>
      <c r="J5" s="11">
        <f>(G5*30)*E5*C5/1000</f>
        <v>5.3135999999999992</v>
      </c>
    </row>
    <row r="6" spans="1:10" x14ac:dyDescent="0.25">
      <c r="A6" s="9" t="s">
        <v>14</v>
      </c>
      <c r="B6" s="4"/>
      <c r="C6" s="4">
        <v>350</v>
      </c>
      <c r="D6" s="4" t="s">
        <v>35</v>
      </c>
      <c r="E6" s="4">
        <v>1</v>
      </c>
      <c r="F6" s="4"/>
      <c r="G6" s="4">
        <f>(0.052*60)</f>
        <v>3.1199999999999997</v>
      </c>
      <c r="H6" s="4" t="s">
        <v>34</v>
      </c>
      <c r="I6" s="4"/>
      <c r="J6" s="11">
        <f>(G6/60)*30*E6*C6/1000</f>
        <v>0.54599999999999993</v>
      </c>
    </row>
    <row r="7" spans="1:10" x14ac:dyDescent="0.25">
      <c r="A7" s="22" t="s">
        <v>47</v>
      </c>
      <c r="B7" s="23"/>
      <c r="C7" s="23"/>
      <c r="D7" s="23"/>
      <c r="E7" s="23"/>
      <c r="F7" s="23"/>
      <c r="G7" s="23"/>
      <c r="H7" s="23"/>
      <c r="I7" s="24"/>
      <c r="J7" s="14">
        <f>SUM(J3:J6)</f>
        <v>21.505199999999995</v>
      </c>
    </row>
    <row r="10" spans="1:10" ht="38.25" x14ac:dyDescent="0.25">
      <c r="A10" s="1" t="s">
        <v>20</v>
      </c>
      <c r="B10" s="1" t="s">
        <v>21</v>
      </c>
      <c r="C10" s="31" t="s">
        <v>59</v>
      </c>
      <c r="D10" s="32"/>
      <c r="E10" s="1" t="s">
        <v>22</v>
      </c>
      <c r="F10" s="1" t="s">
        <v>23</v>
      </c>
      <c r="G10" s="1" t="s">
        <v>24</v>
      </c>
      <c r="H10" s="1" t="s">
        <v>25</v>
      </c>
      <c r="I10" s="1" t="s">
        <v>60</v>
      </c>
      <c r="J10" s="1" t="s">
        <v>61</v>
      </c>
    </row>
    <row r="11" spans="1:10" x14ac:dyDescent="0.25">
      <c r="A11" s="9" t="s">
        <v>13</v>
      </c>
      <c r="B11" s="4"/>
      <c r="C11" s="4"/>
      <c r="D11" s="4"/>
      <c r="E11" s="4"/>
      <c r="F11" s="4"/>
      <c r="G11" s="4"/>
      <c r="H11" s="4"/>
      <c r="I11" s="4"/>
      <c r="J11" s="10">
        <f>(I12)</f>
        <v>17.712</v>
      </c>
    </row>
    <row r="12" spans="1:10" x14ac:dyDescent="0.25">
      <c r="A12" s="9" t="s">
        <v>31</v>
      </c>
      <c r="B12" s="4"/>
      <c r="C12" s="4">
        <v>60</v>
      </c>
      <c r="D12" s="4" t="s">
        <v>35</v>
      </c>
      <c r="E12" s="4">
        <v>3</v>
      </c>
      <c r="F12" s="4" t="s">
        <v>33</v>
      </c>
      <c r="G12" s="4">
        <v>3.28</v>
      </c>
      <c r="H12" s="4" t="s">
        <v>32</v>
      </c>
      <c r="I12" s="10">
        <f>(G12*30)*E12*C12/1000</f>
        <v>17.712</v>
      </c>
      <c r="J12" s="4"/>
    </row>
    <row r="13" spans="1:10" x14ac:dyDescent="0.25">
      <c r="A13" s="9" t="s">
        <v>15</v>
      </c>
      <c r="B13" s="4" t="s">
        <v>28</v>
      </c>
      <c r="C13" s="4">
        <v>70</v>
      </c>
      <c r="D13" s="4" t="s">
        <v>35</v>
      </c>
      <c r="E13" s="4">
        <v>1</v>
      </c>
      <c r="F13" s="4"/>
      <c r="G13" s="4">
        <v>2.46</v>
      </c>
      <c r="H13" s="4" t="s">
        <v>32</v>
      </c>
      <c r="I13" s="4"/>
      <c r="J13" s="11">
        <f>(G13*30)*E13*C13/1000</f>
        <v>5.1660000000000004</v>
      </c>
    </row>
    <row r="14" spans="1:10" x14ac:dyDescent="0.25">
      <c r="A14" s="9" t="s">
        <v>14</v>
      </c>
      <c r="B14" s="4"/>
      <c r="C14" s="4">
        <v>350</v>
      </c>
      <c r="D14" s="4" t="s">
        <v>35</v>
      </c>
      <c r="E14" s="4">
        <v>1</v>
      </c>
      <c r="F14" s="4"/>
      <c r="G14" s="4">
        <f>(0.052*60)</f>
        <v>3.1199999999999997</v>
      </c>
      <c r="H14" s="4" t="s">
        <v>34</v>
      </c>
      <c r="I14" s="4"/>
      <c r="J14" s="11">
        <f>(G14/60)*30*E14*C14/1000</f>
        <v>0.54599999999999993</v>
      </c>
    </row>
    <row r="15" spans="1:10" x14ac:dyDescent="0.25">
      <c r="A15" s="22" t="s">
        <v>47</v>
      </c>
      <c r="B15" s="23"/>
      <c r="C15" s="23"/>
      <c r="D15" s="23"/>
      <c r="E15" s="23"/>
      <c r="F15" s="23"/>
      <c r="G15" s="23"/>
      <c r="H15" s="23"/>
      <c r="I15" s="24"/>
      <c r="J15" s="14">
        <f>SUM(J11:J14)</f>
        <v>23.423999999999999</v>
      </c>
    </row>
    <row r="17" ht="63.75" customHeight="1" x14ac:dyDescent="0.25"/>
  </sheetData>
  <mergeCells count="4">
    <mergeCell ref="C2:D2"/>
    <mergeCell ref="A7:I7"/>
    <mergeCell ref="C10:D10"/>
    <mergeCell ref="A15:I15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zoomScaleNormal="100" zoomScaleSheetLayoutView="100" workbookViewId="0">
      <selection activeCell="F18" sqref="F18"/>
    </sheetView>
  </sheetViews>
  <sheetFormatPr baseColWidth="10" defaultRowHeight="12.75" x14ac:dyDescent="0.25"/>
  <cols>
    <col min="1" max="1" width="14.42578125" style="3" customWidth="1"/>
    <col min="2" max="2" width="11.85546875" style="3" customWidth="1"/>
    <col min="3" max="3" width="5.140625" style="3" customWidth="1"/>
    <col min="4" max="4" width="6.5703125" style="3" customWidth="1"/>
    <col min="5" max="5" width="7.85546875" style="3" customWidth="1"/>
    <col min="6" max="6" width="19.85546875" style="3" customWidth="1"/>
    <col min="7" max="7" width="10.85546875" style="3" customWidth="1"/>
    <col min="8" max="8" width="8" style="3" customWidth="1"/>
    <col min="9" max="10" width="11.5703125" style="3" customWidth="1"/>
    <col min="11" max="16384" width="11.42578125" style="3"/>
  </cols>
  <sheetData>
    <row r="1" spans="1:10" ht="60" customHeight="1" x14ac:dyDescent="0.25"/>
    <row r="2" spans="1:10" ht="45" customHeight="1" x14ac:dyDescent="0.25">
      <c r="A2" s="1" t="s">
        <v>20</v>
      </c>
      <c r="B2" s="1" t="s">
        <v>21</v>
      </c>
      <c r="C2" s="22" t="s">
        <v>36</v>
      </c>
      <c r="D2" s="24"/>
      <c r="E2" s="1" t="s">
        <v>22</v>
      </c>
      <c r="F2" s="1" t="s">
        <v>23</v>
      </c>
      <c r="G2" s="1" t="s">
        <v>24</v>
      </c>
      <c r="H2" s="1" t="s">
        <v>25</v>
      </c>
      <c r="I2" s="1" t="s">
        <v>26</v>
      </c>
      <c r="J2" s="1" t="s">
        <v>27</v>
      </c>
    </row>
    <row r="3" spans="1:10" x14ac:dyDescent="0.25">
      <c r="A3" s="9" t="s">
        <v>13</v>
      </c>
      <c r="B3" s="15"/>
      <c r="C3" s="16"/>
      <c r="D3" s="16"/>
      <c r="E3" s="16"/>
      <c r="F3" s="16"/>
      <c r="G3" s="16"/>
      <c r="H3" s="16"/>
      <c r="I3" s="16"/>
      <c r="J3" s="17">
        <f>(I4)</f>
        <v>7.613999999999999</v>
      </c>
    </row>
    <row r="4" spans="1:10" x14ac:dyDescent="0.25">
      <c r="A4" s="9" t="s">
        <v>31</v>
      </c>
      <c r="B4" s="18"/>
      <c r="C4" s="4">
        <v>45</v>
      </c>
      <c r="D4" s="4" t="s">
        <v>35</v>
      </c>
      <c r="E4" s="4">
        <v>2</v>
      </c>
      <c r="F4" s="4" t="s">
        <v>33</v>
      </c>
      <c r="G4" s="4">
        <v>2.82</v>
      </c>
      <c r="H4" s="4" t="s">
        <v>32</v>
      </c>
      <c r="I4" s="10">
        <f>(G4*30)*E4*C4/1000</f>
        <v>7.613999999999999</v>
      </c>
      <c r="J4" s="4"/>
    </row>
    <row r="5" spans="1:10" x14ac:dyDescent="0.25">
      <c r="A5" s="9" t="s">
        <v>15</v>
      </c>
      <c r="B5" s="19" t="s">
        <v>28</v>
      </c>
      <c r="C5" s="20">
        <v>41</v>
      </c>
      <c r="D5" s="20" t="s">
        <v>35</v>
      </c>
      <c r="E5" s="20">
        <v>1</v>
      </c>
      <c r="F5" s="20"/>
      <c r="G5" s="20">
        <v>2.0699999999999998</v>
      </c>
      <c r="H5" s="20" t="s">
        <v>32</v>
      </c>
      <c r="I5" s="20"/>
      <c r="J5" s="21">
        <f>(G5*30)*E5*C5/1000</f>
        <v>2.5461</v>
      </c>
    </row>
    <row r="6" spans="1:10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4"/>
      <c r="J6" s="14">
        <f>SUM(J2:J5)</f>
        <v>10.1601</v>
      </c>
    </row>
    <row r="9" spans="1:10" ht="38.25" x14ac:dyDescent="0.25">
      <c r="A9" s="1" t="s">
        <v>20</v>
      </c>
      <c r="B9" s="1" t="s">
        <v>21</v>
      </c>
      <c r="C9" s="31" t="s">
        <v>59</v>
      </c>
      <c r="D9" s="32"/>
      <c r="E9" s="1" t="s">
        <v>22</v>
      </c>
      <c r="F9" s="1" t="s">
        <v>23</v>
      </c>
      <c r="G9" s="1" t="s">
        <v>24</v>
      </c>
      <c r="H9" s="1" t="s">
        <v>25</v>
      </c>
      <c r="I9" s="1" t="s">
        <v>60</v>
      </c>
      <c r="J9" s="1" t="s">
        <v>61</v>
      </c>
    </row>
    <row r="10" spans="1:10" x14ac:dyDescent="0.25">
      <c r="A10" s="9" t="s">
        <v>13</v>
      </c>
      <c r="B10" s="15"/>
      <c r="C10" s="16"/>
      <c r="D10" s="16"/>
      <c r="E10" s="16"/>
      <c r="F10" s="16"/>
      <c r="G10" s="16"/>
      <c r="H10" s="16"/>
      <c r="I10" s="16"/>
      <c r="J10" s="17">
        <f>(I11)</f>
        <v>10.151999999999999</v>
      </c>
    </row>
    <row r="11" spans="1:10" x14ac:dyDescent="0.25">
      <c r="A11" s="9" t="s">
        <v>31</v>
      </c>
      <c r="B11" s="18"/>
      <c r="C11" s="4">
        <v>60</v>
      </c>
      <c r="D11" s="4" t="s">
        <v>35</v>
      </c>
      <c r="E11" s="4">
        <v>2</v>
      </c>
      <c r="F11" s="4" t="s">
        <v>33</v>
      </c>
      <c r="G11" s="4">
        <v>2.82</v>
      </c>
      <c r="H11" s="4" t="s">
        <v>32</v>
      </c>
      <c r="I11" s="10">
        <f>(G11*30)*E11*C11/1000</f>
        <v>10.151999999999999</v>
      </c>
      <c r="J11" s="4"/>
    </row>
    <row r="12" spans="1:10" x14ac:dyDescent="0.25">
      <c r="A12" s="9" t="s">
        <v>15</v>
      </c>
      <c r="B12" s="19" t="s">
        <v>28</v>
      </c>
      <c r="C12" s="20">
        <v>70</v>
      </c>
      <c r="D12" s="20" t="s">
        <v>35</v>
      </c>
      <c r="E12" s="20">
        <v>1</v>
      </c>
      <c r="F12" s="20"/>
      <c r="G12" s="20">
        <v>2.0699999999999998</v>
      </c>
      <c r="H12" s="20" t="s">
        <v>32</v>
      </c>
      <c r="I12" s="20"/>
      <c r="J12" s="21">
        <f>(G12*30)*E12*C12/1000</f>
        <v>4.3470000000000004</v>
      </c>
    </row>
    <row r="13" spans="1:10" x14ac:dyDescent="0.25">
      <c r="A13" s="22" t="s">
        <v>48</v>
      </c>
      <c r="B13" s="23"/>
      <c r="C13" s="23"/>
      <c r="D13" s="23"/>
      <c r="E13" s="23"/>
      <c r="F13" s="23"/>
      <c r="G13" s="23"/>
      <c r="H13" s="23"/>
      <c r="I13" s="24"/>
      <c r="J13" s="14">
        <f>SUM(J9:J12)</f>
        <v>14.498999999999999</v>
      </c>
    </row>
    <row r="15" spans="1:10" ht="64.5" customHeight="1" x14ac:dyDescent="0.25"/>
  </sheetData>
  <mergeCells count="4">
    <mergeCell ref="C2:D2"/>
    <mergeCell ref="A6:I6"/>
    <mergeCell ref="C9:D9"/>
    <mergeCell ref="A13:I13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zoomScaleNormal="100" zoomScaleSheetLayoutView="100" workbookViewId="0">
      <selection activeCell="J8" activeCellId="1" sqref="A8:I8 J8"/>
    </sheetView>
  </sheetViews>
  <sheetFormatPr baseColWidth="10" defaultRowHeight="12.75" x14ac:dyDescent="0.25"/>
  <cols>
    <col min="1" max="1" width="14.42578125" style="3" customWidth="1"/>
    <col min="2" max="2" width="12.42578125" style="3" customWidth="1"/>
    <col min="3" max="3" width="5.140625" style="3" customWidth="1"/>
    <col min="4" max="4" width="8.28515625" style="3" customWidth="1"/>
    <col min="5" max="5" width="8.7109375" style="3" customWidth="1"/>
    <col min="6" max="6" width="19.140625" style="3" customWidth="1"/>
    <col min="7" max="7" width="9.140625" style="3" customWidth="1"/>
    <col min="8" max="8" width="8" style="3" customWidth="1"/>
    <col min="9" max="9" width="11.5703125" style="3" customWidth="1"/>
    <col min="10" max="10" width="11.28515625" style="3" customWidth="1"/>
    <col min="11" max="16384" width="11.42578125" style="3"/>
  </cols>
  <sheetData>
    <row r="1" spans="1:10" ht="59.25" customHeight="1" x14ac:dyDescent="0.25"/>
    <row r="2" spans="1:10" ht="44.25" customHeight="1" x14ac:dyDescent="0.25">
      <c r="A2" s="1" t="s">
        <v>20</v>
      </c>
      <c r="B2" s="1" t="s">
        <v>21</v>
      </c>
      <c r="C2" s="22" t="s">
        <v>36</v>
      </c>
      <c r="D2" s="24"/>
      <c r="E2" s="1" t="s">
        <v>22</v>
      </c>
      <c r="F2" s="1" t="s">
        <v>23</v>
      </c>
      <c r="G2" s="1" t="s">
        <v>24</v>
      </c>
      <c r="H2" s="1" t="s">
        <v>25</v>
      </c>
      <c r="I2" s="1" t="s">
        <v>26</v>
      </c>
      <c r="J2" s="1" t="s">
        <v>27</v>
      </c>
    </row>
    <row r="3" spans="1:10" x14ac:dyDescent="0.25">
      <c r="A3" s="9" t="s">
        <v>13</v>
      </c>
      <c r="B3" s="4"/>
      <c r="C3" s="4"/>
      <c r="D3" s="4"/>
      <c r="E3" s="4"/>
      <c r="F3" s="4"/>
      <c r="G3" s="4"/>
      <c r="H3" s="4"/>
      <c r="I3" s="4"/>
      <c r="J3" s="10">
        <f>(I4)</f>
        <v>12.974400000000001</v>
      </c>
    </row>
    <row r="4" spans="1:10" x14ac:dyDescent="0.25">
      <c r="A4" s="9" t="s">
        <v>31</v>
      </c>
      <c r="B4" s="4"/>
      <c r="C4" s="4">
        <v>53</v>
      </c>
      <c r="D4" s="4" t="s">
        <v>35</v>
      </c>
      <c r="E4" s="4">
        <v>3</v>
      </c>
      <c r="F4" s="4" t="s">
        <v>33</v>
      </c>
      <c r="G4" s="4">
        <v>2.72</v>
      </c>
      <c r="H4" s="4" t="s">
        <v>32</v>
      </c>
      <c r="I4" s="10">
        <f>(G4*30)*E4*C4/1000</f>
        <v>12.974400000000001</v>
      </c>
      <c r="J4" s="4"/>
    </row>
    <row r="5" spans="1:10" x14ac:dyDescent="0.25">
      <c r="A5" s="9" t="s">
        <v>15</v>
      </c>
      <c r="B5" s="4" t="s">
        <v>28</v>
      </c>
      <c r="C5" s="4">
        <v>59</v>
      </c>
      <c r="D5" s="4" t="s">
        <v>35</v>
      </c>
      <c r="E5" s="4">
        <v>1</v>
      </c>
      <c r="F5" s="4"/>
      <c r="G5" s="4">
        <v>2.4900000000000002</v>
      </c>
      <c r="H5" s="4" t="s">
        <v>32</v>
      </c>
      <c r="I5" s="4"/>
      <c r="J5" s="11">
        <f>(G5*30)*E5*C5/1000</f>
        <v>4.4073000000000002</v>
      </c>
    </row>
    <row r="6" spans="1:10" x14ac:dyDescent="0.25">
      <c r="A6" s="9" t="s">
        <v>14</v>
      </c>
      <c r="B6" s="4"/>
      <c r="C6" s="4">
        <v>350</v>
      </c>
      <c r="D6" s="4" t="s">
        <v>35</v>
      </c>
      <c r="E6" s="4">
        <v>1</v>
      </c>
      <c r="F6" s="4"/>
      <c r="G6" s="11">
        <f>(0.0364*60)</f>
        <v>2.1840000000000002</v>
      </c>
      <c r="H6" s="4" t="s">
        <v>34</v>
      </c>
      <c r="I6" s="4"/>
      <c r="J6" s="11">
        <f>(G6/60)*30*E6*C6/1000</f>
        <v>0.38220000000000004</v>
      </c>
    </row>
    <row r="7" spans="1:10" x14ac:dyDescent="0.25">
      <c r="A7" s="9" t="s">
        <v>19</v>
      </c>
      <c r="B7" s="4"/>
      <c r="C7" s="4">
        <v>22</v>
      </c>
      <c r="D7" s="4" t="s">
        <v>35</v>
      </c>
      <c r="E7" s="4">
        <v>1</v>
      </c>
      <c r="F7" s="4"/>
      <c r="G7" s="4">
        <v>1.98</v>
      </c>
      <c r="H7" s="4" t="s">
        <v>32</v>
      </c>
      <c r="I7" s="4"/>
      <c r="J7" s="11">
        <f>(G7)*30*E7*C7/1000</f>
        <v>1.3068</v>
      </c>
    </row>
    <row r="8" spans="1:10" x14ac:dyDescent="0.25">
      <c r="A8" s="22" t="s">
        <v>49</v>
      </c>
      <c r="B8" s="23"/>
      <c r="C8" s="23"/>
      <c r="D8" s="23"/>
      <c r="E8" s="23"/>
      <c r="F8" s="23"/>
      <c r="G8" s="23"/>
      <c r="H8" s="23"/>
      <c r="I8" s="24"/>
      <c r="J8" s="14">
        <f>SUM(J3:J7)</f>
        <v>19.070700000000002</v>
      </c>
    </row>
    <row r="11" spans="1:10" ht="38.25" x14ac:dyDescent="0.25">
      <c r="A11" s="1" t="s">
        <v>20</v>
      </c>
      <c r="B11" s="1" t="s">
        <v>21</v>
      </c>
      <c r="C11" s="31" t="s">
        <v>59</v>
      </c>
      <c r="D11" s="32"/>
      <c r="E11" s="1" t="s">
        <v>22</v>
      </c>
      <c r="F11" s="1" t="s">
        <v>23</v>
      </c>
      <c r="G11" s="1" t="s">
        <v>24</v>
      </c>
      <c r="H11" s="1" t="s">
        <v>25</v>
      </c>
      <c r="I11" s="1" t="s">
        <v>60</v>
      </c>
      <c r="J11" s="1" t="s">
        <v>61</v>
      </c>
    </row>
    <row r="12" spans="1:10" x14ac:dyDescent="0.25">
      <c r="A12" s="9" t="s">
        <v>13</v>
      </c>
      <c r="B12" s="4"/>
      <c r="C12" s="4"/>
      <c r="D12" s="4"/>
      <c r="E12" s="4"/>
      <c r="F12" s="4"/>
      <c r="G12" s="4"/>
      <c r="H12" s="4"/>
      <c r="I12" s="4"/>
      <c r="J12" s="10">
        <f>(I13)</f>
        <v>14.688000000000001</v>
      </c>
    </row>
    <row r="13" spans="1:10" x14ac:dyDescent="0.25">
      <c r="A13" s="9" t="s">
        <v>31</v>
      </c>
      <c r="B13" s="4"/>
      <c r="C13" s="4">
        <v>60</v>
      </c>
      <c r="D13" s="4" t="s">
        <v>35</v>
      </c>
      <c r="E13" s="4">
        <v>3</v>
      </c>
      <c r="F13" s="4" t="s">
        <v>33</v>
      </c>
      <c r="G13" s="4">
        <v>2.72</v>
      </c>
      <c r="H13" s="4" t="s">
        <v>32</v>
      </c>
      <c r="I13" s="10">
        <f>(G13*30)*E13*C13/1000</f>
        <v>14.688000000000001</v>
      </c>
      <c r="J13" s="4"/>
    </row>
    <row r="14" spans="1:10" x14ac:dyDescent="0.25">
      <c r="A14" s="9" t="s">
        <v>15</v>
      </c>
      <c r="B14" s="4" t="s">
        <v>28</v>
      </c>
      <c r="C14" s="4">
        <v>50</v>
      </c>
      <c r="D14" s="4" t="s">
        <v>35</v>
      </c>
      <c r="E14" s="4">
        <v>1</v>
      </c>
      <c r="F14" s="4"/>
      <c r="G14" s="4">
        <v>2.4900000000000002</v>
      </c>
      <c r="H14" s="4" t="s">
        <v>32</v>
      </c>
      <c r="I14" s="4"/>
      <c r="J14" s="11">
        <f>(G14*30)*E14*C14/1000</f>
        <v>3.7349999999999999</v>
      </c>
    </row>
    <row r="15" spans="1:10" x14ac:dyDescent="0.25">
      <c r="A15" s="9" t="s">
        <v>14</v>
      </c>
      <c r="B15" s="4"/>
      <c r="C15" s="4">
        <v>350</v>
      </c>
      <c r="D15" s="4" t="s">
        <v>35</v>
      </c>
      <c r="E15" s="4">
        <v>1</v>
      </c>
      <c r="F15" s="4"/>
      <c r="G15" s="11">
        <f>(0.0364*60)</f>
        <v>2.1840000000000002</v>
      </c>
      <c r="H15" s="4" t="s">
        <v>34</v>
      </c>
      <c r="I15" s="4"/>
      <c r="J15" s="11">
        <f>(G15/60)*30*E15*C15/1000</f>
        <v>0.38220000000000004</v>
      </c>
    </row>
    <row r="16" spans="1:10" x14ac:dyDescent="0.25">
      <c r="A16" s="9" t="s">
        <v>19</v>
      </c>
      <c r="B16" s="4"/>
      <c r="C16" s="4">
        <v>25</v>
      </c>
      <c r="D16" s="4" t="s">
        <v>35</v>
      </c>
      <c r="E16" s="4">
        <v>1</v>
      </c>
      <c r="F16" s="4"/>
      <c r="G16" s="4">
        <v>1.98</v>
      </c>
      <c r="H16" s="4" t="s">
        <v>32</v>
      </c>
      <c r="I16" s="4"/>
      <c r="J16" s="11">
        <f>(G16)*30*E16*C16/1000</f>
        <v>1.4850000000000001</v>
      </c>
    </row>
    <row r="17" spans="1:10" x14ac:dyDescent="0.25">
      <c r="A17" s="22" t="s">
        <v>49</v>
      </c>
      <c r="B17" s="23"/>
      <c r="C17" s="23"/>
      <c r="D17" s="23"/>
      <c r="E17" s="23"/>
      <c r="F17" s="23"/>
      <c r="G17" s="23"/>
      <c r="H17" s="23"/>
      <c r="I17" s="24"/>
      <c r="J17" s="14">
        <f>SUM(J12:J16)</f>
        <v>20.290200000000002</v>
      </c>
    </row>
    <row r="19" spans="1:10" ht="75.75" customHeight="1" x14ac:dyDescent="0.25"/>
  </sheetData>
  <mergeCells count="4">
    <mergeCell ref="C2:D2"/>
    <mergeCell ref="A8:I8"/>
    <mergeCell ref="C11:D11"/>
    <mergeCell ref="A17:I1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Inclusión de Equipos</vt:lpstr>
      <vt:lpstr>CBS Pie de Monte Costero</vt:lpstr>
      <vt:lpstr>CBS Occidente</vt:lpstr>
      <vt:lpstr>CBS Pacífico Sur</vt:lpstr>
      <vt:lpstr>CBS Ex Provincia de Obando</vt:lpstr>
      <vt:lpstr>CBS Cordillera</vt:lpstr>
      <vt:lpstr>CBS Centro</vt:lpstr>
      <vt:lpstr>CBS Sanquianga</vt:lpstr>
      <vt:lpstr>CBS Sabana</vt:lpstr>
      <vt:lpstr>CBS Río Mayo</vt:lpstr>
      <vt:lpstr>CBS Telembí</vt:lpstr>
      <vt:lpstr>CBS Abades</vt:lpstr>
      <vt:lpstr>CBS Juanambú</vt:lpstr>
      <vt:lpstr>CBS Guambuyaco</vt:lpstr>
      <vt:lpstr>CBS NARIÑO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Castillo</dc:creator>
  <cp:lastModifiedBy>Usuario</cp:lastModifiedBy>
  <dcterms:created xsi:type="dcterms:W3CDTF">2013-12-18T13:44:42Z</dcterms:created>
  <dcterms:modified xsi:type="dcterms:W3CDTF">2014-04-30T17:33:21Z</dcterms:modified>
</cp:coreProperties>
</file>